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M:\BACK-OFFICE\ESTADÍSTICAS-DE-DEUDA\Webpage\Informacion Trimestral\2025\Español\Q2\"/>
    </mc:Choice>
  </mc:AlternateContent>
  <xr:revisionPtr revIDLastSave="0" documentId="13_ncr:1_{B50B288C-36A2-4FC1-9A2B-DC95F96490B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ldo-Evolución Jun-25" sheetId="1" r:id="rId1"/>
  </sheets>
  <externalReferences>
    <externalReference r:id="rId2"/>
    <externalReference r:id="rId3"/>
  </externalReferences>
  <definedNames>
    <definedName name="_xlnm._FilterDatabase" localSheetId="0" hidden="1">'Saldo-Evolución Jun-25'!$B$7:$M$9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C15" i="1"/>
  <c r="M15" i="1"/>
  <c r="F25" i="1"/>
  <c r="F26" i="1"/>
  <c r="F27" i="1"/>
  <c r="F28" i="1"/>
  <c r="F29" i="1"/>
  <c r="F30" i="1"/>
  <c r="F31" i="1"/>
  <c r="F33" i="1"/>
  <c r="F34" i="1"/>
  <c r="F35" i="1"/>
  <c r="F36" i="1"/>
  <c r="F39" i="1"/>
  <c r="F40" i="1"/>
  <c r="F41" i="1"/>
  <c r="F42" i="1"/>
  <c r="F46" i="1"/>
  <c r="F49" i="1"/>
  <c r="I36" i="1"/>
  <c r="I40" i="1"/>
  <c r="I39" i="1"/>
  <c r="I49" i="1"/>
  <c r="I46" i="1"/>
  <c r="I42" i="1"/>
  <c r="I35" i="1"/>
  <c r="I34" i="1"/>
  <c r="I33" i="1"/>
  <c r="I31" i="1"/>
  <c r="I30" i="1"/>
  <c r="I29" i="1"/>
  <c r="I28" i="1"/>
  <c r="I27" i="1"/>
  <c r="I26" i="1"/>
  <c r="I25" i="1"/>
  <c r="I41" i="1"/>
  <c r="F20" i="1"/>
  <c r="I20" i="1"/>
  <c r="H31" i="1"/>
  <c r="H30" i="1"/>
  <c r="H29" i="1"/>
  <c r="H28" i="1"/>
  <c r="H27" i="1"/>
  <c r="H26" i="1"/>
  <c r="H25" i="1"/>
  <c r="H33" i="1"/>
  <c r="H36" i="1"/>
  <c r="H35" i="1"/>
  <c r="H34" i="1"/>
  <c r="L33" i="1"/>
  <c r="D33" i="1"/>
  <c r="C33" i="1"/>
  <c r="C25" i="1"/>
  <c r="L42" i="1"/>
  <c r="C42" i="1"/>
  <c r="E36" i="1"/>
  <c r="M36" i="1"/>
  <c r="H42" i="1"/>
  <c r="H40" i="1"/>
  <c r="H39" i="1"/>
  <c r="H49" i="1"/>
  <c r="H48" i="1"/>
  <c r="L34" i="1"/>
  <c r="H41" i="1"/>
  <c r="C40" i="1"/>
  <c r="C39" i="1"/>
  <c r="D40" i="1"/>
  <c r="E40" i="1"/>
  <c r="G40" i="1"/>
  <c r="K40" i="1"/>
  <c r="L40" i="1"/>
  <c r="M40" i="1"/>
  <c r="D39" i="1"/>
  <c r="L39" i="1"/>
  <c r="E39" i="1"/>
  <c r="M39" i="1"/>
  <c r="G39" i="1"/>
  <c r="J40" i="1"/>
  <c r="J39" i="1"/>
  <c r="D26" i="1"/>
  <c r="G35" i="1"/>
  <c r="G36" i="1"/>
  <c r="C27" i="1"/>
  <c r="D35" i="1"/>
  <c r="D36" i="1"/>
  <c r="D25" i="1"/>
  <c r="L49" i="1"/>
  <c r="K49" i="1"/>
  <c r="K48" i="1"/>
  <c r="L46" i="1"/>
  <c r="L45" i="1"/>
  <c r="K46" i="1"/>
  <c r="K45" i="1"/>
  <c r="L41" i="1"/>
  <c r="K42" i="1"/>
  <c r="K41" i="1"/>
  <c r="K39" i="1"/>
  <c r="L36" i="1"/>
  <c r="K36" i="1"/>
  <c r="L35" i="1"/>
  <c r="K35" i="1"/>
  <c r="K34" i="1"/>
  <c r="K33" i="1"/>
  <c r="L31" i="1"/>
  <c r="K31" i="1"/>
  <c r="L30" i="1"/>
  <c r="K30" i="1"/>
  <c r="L29" i="1"/>
  <c r="K29" i="1"/>
  <c r="L28" i="1"/>
  <c r="K28" i="1"/>
  <c r="L27" i="1"/>
  <c r="K27" i="1"/>
  <c r="L26" i="1"/>
  <c r="K26" i="1"/>
  <c r="H46" i="1"/>
  <c r="H45" i="1"/>
  <c r="L25" i="1"/>
  <c r="K25" i="1"/>
  <c r="G49" i="1"/>
  <c r="G46" i="1"/>
  <c r="G45" i="1"/>
  <c r="G42" i="1"/>
  <c r="G34" i="1"/>
  <c r="G33" i="1"/>
  <c r="G26" i="1"/>
  <c r="G27" i="1"/>
  <c r="G28" i="1"/>
  <c r="G29" i="1"/>
  <c r="G30" i="1"/>
  <c r="G31" i="1"/>
  <c r="G25" i="1"/>
  <c r="E49" i="1"/>
  <c r="E46" i="1"/>
  <c r="E45" i="1"/>
  <c r="E42" i="1"/>
  <c r="E35" i="1"/>
  <c r="E34" i="1"/>
  <c r="E33" i="1"/>
  <c r="E31" i="1"/>
  <c r="E30" i="1"/>
  <c r="E29" i="1"/>
  <c r="E28" i="1"/>
  <c r="E27" i="1"/>
  <c r="E26" i="1"/>
  <c r="E25" i="1"/>
  <c r="D49" i="1"/>
  <c r="D46" i="1"/>
  <c r="D42" i="1"/>
  <c r="D34" i="1"/>
  <c r="D27" i="1"/>
  <c r="D28" i="1"/>
  <c r="D29" i="1"/>
  <c r="D30" i="1"/>
  <c r="D31" i="1"/>
  <c r="C49" i="1"/>
  <c r="C46" i="1"/>
  <c r="C45" i="1"/>
  <c r="C35" i="1"/>
  <c r="C36" i="1"/>
  <c r="C34" i="1"/>
  <c r="C26" i="1"/>
  <c r="C28" i="1"/>
  <c r="C29" i="1"/>
  <c r="C30" i="1"/>
  <c r="C31" i="1"/>
  <c r="D41" i="1"/>
  <c r="E41" i="1"/>
  <c r="J25" i="1"/>
  <c r="J42" i="1"/>
  <c r="C41" i="1"/>
  <c r="G41" i="1"/>
  <c r="J41" i="1"/>
  <c r="M31" i="1"/>
  <c r="M49" i="1"/>
  <c r="J49" i="1"/>
  <c r="M46" i="1"/>
  <c r="J46" i="1"/>
  <c r="J45" i="1"/>
  <c r="M42" i="1"/>
  <c r="J36" i="1"/>
  <c r="M35" i="1"/>
  <c r="J35" i="1"/>
  <c r="M34" i="1"/>
  <c r="J34" i="1"/>
  <c r="M33" i="1"/>
  <c r="J33" i="1"/>
  <c r="J31" i="1"/>
  <c r="M30" i="1"/>
  <c r="J30" i="1"/>
  <c r="M29" i="1"/>
  <c r="J29" i="1"/>
  <c r="M28" i="1"/>
  <c r="J28" i="1"/>
  <c r="M27" i="1"/>
  <c r="J27" i="1"/>
  <c r="M26" i="1"/>
  <c r="J26" i="1"/>
  <c r="M25" i="1"/>
  <c r="M41" i="1"/>
  <c r="E20" i="1"/>
  <c r="G20" i="1"/>
  <c r="K20" i="1"/>
  <c r="L20" i="1"/>
  <c r="H20" i="1"/>
  <c r="D20" i="1"/>
  <c r="J20" i="1"/>
  <c r="M20" i="1"/>
  <c r="H38" i="1"/>
  <c r="C48" i="1"/>
  <c r="J48" i="1"/>
  <c r="F45" i="1"/>
  <c r="E24" i="1"/>
  <c r="E38" i="1"/>
  <c r="D45" i="1"/>
  <c r="K38" i="1"/>
  <c r="M38" i="1"/>
  <c r="L24" i="1"/>
  <c r="D32" i="1"/>
  <c r="I24" i="1"/>
  <c r="C32" i="1"/>
  <c r="E48" i="1"/>
  <c r="J24" i="1"/>
  <c r="F24" i="1"/>
  <c r="M32" i="1"/>
  <c r="C24" i="1"/>
  <c r="D38" i="1"/>
  <c r="L38" i="1"/>
  <c r="J32" i="1"/>
  <c r="K32" i="1"/>
  <c r="J38" i="1"/>
  <c r="G38" i="1"/>
  <c r="M24" i="1"/>
  <c r="D24" i="1"/>
  <c r="I48" i="1"/>
  <c r="F48" i="1"/>
  <c r="F38" i="1"/>
  <c r="F32" i="1"/>
  <c r="G24" i="1"/>
  <c r="C38" i="1"/>
  <c r="D48" i="1"/>
  <c r="I32" i="1"/>
  <c r="H44" i="1"/>
  <c r="H32" i="1"/>
  <c r="I38" i="1"/>
  <c r="E32" i="1"/>
  <c r="L32" i="1"/>
  <c r="H24" i="1"/>
  <c r="I45" i="1"/>
  <c r="M48" i="1"/>
  <c r="M45" i="1"/>
  <c r="G48" i="1"/>
  <c r="L48" i="1"/>
  <c r="G32" i="1"/>
  <c r="K24" i="1"/>
  <c r="K44" i="1"/>
  <c r="F44" i="1"/>
  <c r="J44" i="1"/>
  <c r="E44" i="1"/>
  <c r="D23" i="1"/>
  <c r="D19" i="1"/>
  <c r="C23" i="1"/>
  <c r="C22" i="1"/>
  <c r="C44" i="1"/>
  <c r="C20" i="1"/>
  <c r="L23" i="1"/>
  <c r="M23" i="1"/>
  <c r="M19" i="1"/>
  <c r="J23" i="1"/>
  <c r="D44" i="1"/>
  <c r="F23" i="1"/>
  <c r="F22" i="1"/>
  <c r="I23" i="1"/>
  <c r="K23" i="1"/>
  <c r="M44" i="1"/>
  <c r="G23" i="1"/>
  <c r="I44" i="1"/>
  <c r="L44" i="1"/>
  <c r="H23" i="1"/>
  <c r="G44" i="1"/>
  <c r="E23" i="1"/>
  <c r="L22" i="1"/>
  <c r="D22" i="1"/>
  <c r="C19" i="1"/>
  <c r="C18" i="1"/>
  <c r="L19" i="1"/>
  <c r="L18" i="1"/>
  <c r="J22" i="1"/>
  <c r="J19" i="1"/>
  <c r="M22" i="1"/>
  <c r="I22" i="1"/>
  <c r="I19" i="1"/>
  <c r="I18" i="1"/>
  <c r="F19" i="1"/>
  <c r="E22" i="1"/>
  <c r="E19" i="1"/>
  <c r="D18" i="1"/>
  <c r="H19" i="1"/>
  <c r="H22" i="1"/>
  <c r="G19" i="1"/>
  <c r="G22" i="1"/>
  <c r="K22" i="1"/>
  <c r="K19" i="1"/>
  <c r="M18" i="1"/>
  <c r="F18" i="1"/>
  <c r="J18" i="1"/>
  <c r="K18" i="1"/>
  <c r="H18" i="1"/>
  <c r="E18" i="1"/>
  <c r="G18" i="1"/>
</calcChain>
</file>

<file path=xl/sharedStrings.xml><?xml version="1.0" encoding="utf-8"?>
<sst xmlns="http://schemas.openxmlformats.org/spreadsheetml/2006/main" count="62" uniqueCount="60">
  <si>
    <t>DIRECCIÓN GENERAL DE CRÉDITO PÚBLICO</t>
  </si>
  <si>
    <t>MINISTERIO DE HACIENDA</t>
  </si>
  <si>
    <t>REPÚBLICA DOMINICANA</t>
  </si>
  <si>
    <t>Saldo Evolución de la Deuda del Sector Público No Financiero</t>
  </si>
  <si>
    <t>(en millones de U.S. dólares)</t>
  </si>
  <si>
    <t>cifras preliminares</t>
  </si>
  <si>
    <t>Deudor/Tipo de Financiamiento</t>
  </si>
  <si>
    <t xml:space="preserve">Saldo </t>
  </si>
  <si>
    <t>Desembolsos / Endeudamiento</t>
  </si>
  <si>
    <t>Capitalización</t>
  </si>
  <si>
    <t>Primas/ Descuentos/ Intereses Corridos</t>
  </si>
  <si>
    <t>Condonación</t>
  </si>
  <si>
    <t xml:space="preserve">Variación </t>
  </si>
  <si>
    <t xml:space="preserve">Principal </t>
  </si>
  <si>
    <t>Intereses</t>
  </si>
  <si>
    <t>Comisiones</t>
  </si>
  <si>
    <t>Total</t>
  </si>
  <si>
    <t xml:space="preserve">Tipo Cambio </t>
  </si>
  <si>
    <t>(a)</t>
  </si>
  <si>
    <t>(b)</t>
  </si>
  <si>
    <t>(c)</t>
  </si>
  <si>
    <t>(d)</t>
  </si>
  <si>
    <t>(e)</t>
  </si>
  <si>
    <t>(f)</t>
  </si>
  <si>
    <r>
      <t xml:space="preserve">(g) </t>
    </r>
    <r>
      <rPr>
        <b/>
        <vertAlign val="superscript"/>
        <sz val="11"/>
        <color theme="0"/>
        <rFont val="Arial"/>
        <family val="2"/>
      </rPr>
      <t>1/</t>
    </r>
  </si>
  <si>
    <t>Deuda Pública Total del SPNF</t>
  </si>
  <si>
    <t>Deuda Externa Total del SPNF</t>
  </si>
  <si>
    <t>Deuda Interna Total del SPNF</t>
  </si>
  <si>
    <t>Obligaciones Gobierno Central</t>
  </si>
  <si>
    <t>Deuda Externa</t>
  </si>
  <si>
    <t>Organismos Multilaterales</t>
  </si>
  <si>
    <t>BCIE</t>
  </si>
  <si>
    <t>BID</t>
  </si>
  <si>
    <t>BIRF</t>
  </si>
  <si>
    <t>BEI</t>
  </si>
  <si>
    <t>CAF</t>
  </si>
  <si>
    <t>FMI</t>
  </si>
  <si>
    <t>Otros….</t>
  </si>
  <si>
    <t>Bilaterales</t>
  </si>
  <si>
    <t>Despues Fecha Corte</t>
  </si>
  <si>
    <t xml:space="preserve">Otros Bilaterales </t>
  </si>
  <si>
    <t>Banca Comercial</t>
  </si>
  <si>
    <t>Deuda Interna</t>
  </si>
  <si>
    <t>Obligaciones Resto SPNF</t>
  </si>
  <si>
    <t xml:space="preserve">Deuda Externa </t>
  </si>
  <si>
    <t>Suplidores</t>
  </si>
  <si>
    <t xml:space="preserve">Deuda Interna </t>
  </si>
  <si>
    <t xml:space="preserve">1/ Saldo Deuda: (g) = (a) + (b) + (c) - (d) - (e) + (f) </t>
  </si>
  <si>
    <r>
      <t xml:space="preserve">2/ Las cifras del Gobierno Central mostradas en este reporte son las contempladas en el capítulo 0998 </t>
    </r>
    <r>
      <rPr>
        <i/>
        <sz val="10"/>
        <color indexed="8"/>
        <rFont val="Arial"/>
        <family val="2"/>
      </rPr>
      <t>Administración de Deuda Pública y Activos Financieros</t>
    </r>
    <r>
      <rPr>
        <sz val="10"/>
        <color indexed="8"/>
        <rFont val="Arial"/>
        <family val="2"/>
      </rPr>
      <t>.</t>
    </r>
  </si>
  <si>
    <t xml:space="preserve"> de los cuales Deuda Interguber.</t>
  </si>
  <si>
    <r>
      <t xml:space="preserve">Bonos </t>
    </r>
    <r>
      <rPr>
        <vertAlign val="superscript"/>
        <sz val="11"/>
        <rFont val="Arial"/>
        <family val="2"/>
      </rPr>
      <t>3/4/</t>
    </r>
  </si>
  <si>
    <r>
      <t xml:space="preserve">Banca Comercial y Otras Instituciones Financieras </t>
    </r>
    <r>
      <rPr>
        <vertAlign val="superscript"/>
        <sz val="11"/>
        <rFont val="Arial"/>
        <family val="2"/>
      </rPr>
      <t>5/</t>
    </r>
  </si>
  <si>
    <t>4/ Contempla pagos de principal e intereses corridos relacionados a la operación de manejo de pasivo citada en la nota 3.</t>
  </si>
  <si>
    <t>5/ Comprende deuda pública contratada con bancos locales.</t>
  </si>
  <si>
    <t xml:space="preserve">de los cuales Recap. BCRD </t>
  </si>
  <si>
    <t>3/ El monto desembolsado corresponde a colocación de bonos emitidos en el mes de febrero, el cual incluye monto por US$2,473.5 millones para operación de manejo de pasivo, de los cuales US$2,382.0 millones corresponden a principal de títulos recomprados, US$71.7 millones a prima pagada y US$19.8 millones a intereses corridos. Dicha operación está amparada en el artículo 10 de la Ley No. 90-24 sobre Emisión y Colocación de Valores de Deuda Pública.</t>
  </si>
  <si>
    <t>6/ Contempla pagos de principal e intereses corridos relacionados a la operación de manejo de pasivo citada en la nota 3.</t>
  </si>
  <si>
    <t>7/ Deuda de instituciones públicas contratadas con la banca comercial.</t>
  </si>
  <si>
    <r>
      <t>Bonos</t>
    </r>
    <r>
      <rPr>
        <vertAlign val="superscript"/>
        <sz val="11.5"/>
        <rFont val="Arial"/>
        <family val="2"/>
      </rPr>
      <t xml:space="preserve"> 6/</t>
    </r>
  </si>
  <si>
    <r>
      <t xml:space="preserve">Banca Comercial </t>
    </r>
    <r>
      <rPr>
        <vertAlign val="superscript"/>
        <sz val="11"/>
        <rFont val="Arial"/>
        <family val="2"/>
      </rPr>
      <t>7/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</si>
</sst>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_(* #,##0.0_);_(* \(#,##0.0\);_(* &quot;-&quot;??_);_(@_)"/>
    <numFmt numFmtId="165" formatCode="#,##0.00,,"/>
    <numFmt numFmtId="166" formatCode="dd/mm/yyyy;@"/>
    <numFmt numFmtId="167" formatCode="_(* #,##0.0_);_(* \(#,##0.0\);_(* &quot;-&quot;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color theme="0"/>
      <name val="Arial"/>
      <family val="2"/>
    </font>
    <font>
      <sz val="14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vertAlign val="superscript"/>
      <sz val="11"/>
      <color theme="0"/>
      <name val="Arial"/>
      <family val="2"/>
    </font>
    <font>
      <b/>
      <sz val="12"/>
      <name val="Arial"/>
      <family val="2"/>
    </font>
    <font>
      <sz val="11.3"/>
      <name val="Arial"/>
      <family val="2"/>
    </font>
    <font>
      <b/>
      <sz val="11.5"/>
      <name val="Arial"/>
      <family val="2"/>
    </font>
    <font>
      <i/>
      <sz val="10.5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vertAlign val="superscript"/>
      <sz val="11.5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198"/>
        <bgColor indexed="64"/>
      </patternFill>
    </fill>
    <fill>
      <patternFill patternType="solid">
        <fgColor rgb="FFE8F3F9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3" fillId="2" borderId="0" xfId="2" applyFont="1" applyFill="1"/>
    <xf numFmtId="0" fontId="2" fillId="2" borderId="0" xfId="2" applyFill="1"/>
    <xf numFmtId="164" fontId="2" fillId="2" borderId="0" xfId="1" applyNumberFormat="1" applyFont="1" applyFill="1" applyAlignment="1">
      <alignment horizontal="center"/>
    </xf>
    <xf numFmtId="0" fontId="2" fillId="2" borderId="0" xfId="2" applyFill="1" applyAlignment="1">
      <alignment horizontal="center"/>
    </xf>
    <xf numFmtId="164" fontId="2" fillId="2" borderId="0" xfId="1" applyNumberFormat="1" applyFont="1" applyFill="1"/>
    <xf numFmtId="0" fontId="4" fillId="0" borderId="0" xfId="0" applyFont="1"/>
    <xf numFmtId="0" fontId="5" fillId="0" borderId="0" xfId="0" applyFont="1"/>
    <xf numFmtId="43" fontId="2" fillId="2" borderId="0" xfId="1" applyFont="1" applyFill="1"/>
    <xf numFmtId="0" fontId="6" fillId="0" borderId="0" xfId="0" applyFont="1"/>
    <xf numFmtId="0" fontId="7" fillId="2" borderId="0" xfId="2" applyFont="1" applyFill="1"/>
    <xf numFmtId="43" fontId="2" fillId="2" borderId="0" xfId="2" applyNumberFormat="1" applyFill="1"/>
    <xf numFmtId="0" fontId="9" fillId="2" borderId="0" xfId="2" applyFont="1" applyFill="1" applyAlignment="1">
      <alignment horizontal="center"/>
    </xf>
    <xf numFmtId="0" fontId="10" fillId="2" borderId="0" xfId="2" applyFont="1" applyFill="1"/>
    <xf numFmtId="0" fontId="10" fillId="0" borderId="0" xfId="2" applyFont="1"/>
    <xf numFmtId="0" fontId="3" fillId="0" borderId="0" xfId="2" applyFont="1" applyAlignment="1">
      <alignment horizontal="center" vertical="center"/>
    </xf>
    <xf numFmtId="165" fontId="13" fillId="3" borderId="1" xfId="2" applyNumberFormat="1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wrapText="1"/>
    </xf>
    <xf numFmtId="166" fontId="14" fillId="3" borderId="0" xfId="2" applyNumberFormat="1" applyFont="1" applyFill="1" applyAlignment="1">
      <alignment horizontal="center" vertical="top"/>
    </xf>
    <xf numFmtId="0" fontId="13" fillId="3" borderId="1" xfId="2" applyFont="1" applyFill="1" applyBorder="1" applyAlignment="1">
      <alignment horizontal="center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13" fillId="3" borderId="0" xfId="1" applyNumberFormat="1" applyFont="1" applyFill="1" applyBorder="1" applyAlignment="1">
      <alignment horizontal="center" vertical="center" wrapText="1"/>
    </xf>
    <xf numFmtId="165" fontId="13" fillId="3" borderId="0" xfId="2" applyNumberFormat="1" applyFont="1" applyFill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164" fontId="13" fillId="3" borderId="3" xfId="1" applyNumberFormat="1" applyFont="1" applyFill="1" applyBorder="1" applyAlignment="1">
      <alignment horizontal="center" vertical="center" wrapText="1"/>
    </xf>
    <xf numFmtId="165" fontId="13" fillId="3" borderId="3" xfId="2" applyNumberFormat="1" applyFont="1" applyFill="1" applyBorder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/>
    </xf>
    <xf numFmtId="0" fontId="3" fillId="0" borderId="0" xfId="2" applyFont="1"/>
    <xf numFmtId="0" fontId="2" fillId="0" borderId="0" xfId="2"/>
    <xf numFmtId="164" fontId="2" fillId="0" borderId="0" xfId="1" applyNumberFormat="1" applyFont="1" applyFill="1" applyBorder="1" applyAlignment="1">
      <alignment horizontal="center"/>
    </xf>
    <xf numFmtId="0" fontId="2" fillId="0" borderId="0" xfId="2" applyAlignment="1">
      <alignment horizontal="center"/>
    </xf>
    <xf numFmtId="164" fontId="2" fillId="0" borderId="0" xfId="1" applyNumberFormat="1" applyFont="1" applyFill="1" applyBorder="1"/>
    <xf numFmtId="0" fontId="9" fillId="4" borderId="4" xfId="2" applyFont="1" applyFill="1" applyBorder="1"/>
    <xf numFmtId="164" fontId="16" fillId="4" borderId="4" xfId="3" applyNumberFormat="1" applyFont="1" applyFill="1" applyBorder="1" applyAlignment="1">
      <alignment horizontal="right"/>
    </xf>
    <xf numFmtId="164" fontId="17" fillId="0" borderId="0" xfId="3" applyNumberFormat="1" applyFont="1" applyFill="1" applyBorder="1" applyAlignment="1">
      <alignment horizontal="right"/>
    </xf>
    <xf numFmtId="164" fontId="18" fillId="4" borderId="4" xfId="3" applyNumberFormat="1" applyFont="1" applyFill="1" applyBorder="1" applyAlignment="1">
      <alignment horizontal="right"/>
    </xf>
    <xf numFmtId="0" fontId="14" fillId="0" borderId="0" xfId="2" applyFont="1"/>
    <xf numFmtId="0" fontId="9" fillId="0" borderId="0" xfId="2" applyFont="1" applyAlignment="1">
      <alignment horizontal="left" indent="1"/>
    </xf>
    <xf numFmtId="164" fontId="9" fillId="0" borderId="0" xfId="1" applyNumberFormat="1" applyFont="1" applyFill="1" applyBorder="1" applyAlignment="1">
      <alignment horizontal="right" vertical="center"/>
    </xf>
    <xf numFmtId="0" fontId="10" fillId="0" borderId="0" xfId="2" applyFont="1" applyAlignment="1">
      <alignment horizontal="left" indent="4"/>
    </xf>
    <xf numFmtId="164" fontId="10" fillId="0" borderId="0" xfId="1" applyNumberFormat="1" applyFont="1" applyFill="1" applyBorder="1" applyAlignment="1">
      <alignment horizontal="right"/>
    </xf>
    <xf numFmtId="164" fontId="10" fillId="2" borderId="0" xfId="1" applyNumberFormat="1" applyFont="1" applyFill="1" applyBorder="1" applyAlignment="1">
      <alignment horizontal="right"/>
    </xf>
    <xf numFmtId="0" fontId="19" fillId="0" borderId="0" xfId="2" applyFont="1" applyAlignment="1">
      <alignment horizontal="left" indent="7"/>
    </xf>
    <xf numFmtId="0" fontId="19" fillId="2" borderId="0" xfId="2" applyFont="1" applyFill="1" applyAlignment="1">
      <alignment horizontal="left" indent="7"/>
    </xf>
    <xf numFmtId="0" fontId="20" fillId="2" borderId="0" xfId="2" applyFont="1" applyFill="1" applyAlignment="1">
      <alignment horizontal="left" indent="7"/>
    </xf>
    <xf numFmtId="164" fontId="10" fillId="0" borderId="0" xfId="3" applyNumberFormat="1" applyFont="1" applyFill="1" applyBorder="1" applyAlignment="1">
      <alignment horizontal="right"/>
    </xf>
    <xf numFmtId="0" fontId="9" fillId="0" borderId="0" xfId="2" applyFont="1" applyAlignment="1">
      <alignment horizontal="left" indent="4"/>
    </xf>
    <xf numFmtId="0" fontId="3" fillId="0" borderId="0" xfId="2" applyFont="1" applyAlignment="1">
      <alignment vertical="center"/>
    </xf>
    <xf numFmtId="0" fontId="10" fillId="0" borderId="0" xfId="2" applyFont="1" applyAlignment="1">
      <alignment horizontal="left" vertical="center" wrapText="1" indent="4"/>
    </xf>
    <xf numFmtId="164" fontId="10" fillId="2" borderId="0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5" fillId="0" borderId="0" xfId="0" applyNumberFormat="1" applyFont="1"/>
    <xf numFmtId="0" fontId="2" fillId="0" borderId="0" xfId="2" applyAlignment="1">
      <alignment horizontal="left" indent="5"/>
    </xf>
    <xf numFmtId="164" fontId="10" fillId="2" borderId="0" xfId="2" applyNumberFormat="1" applyFont="1" applyFill="1"/>
    <xf numFmtId="164" fontId="9" fillId="4" borderId="4" xfId="3" applyNumberFormat="1" applyFont="1" applyFill="1" applyBorder="1" applyAlignment="1">
      <alignment horizontal="right"/>
    </xf>
    <xf numFmtId="164" fontId="9" fillId="0" borderId="0" xfId="3" applyNumberFormat="1" applyFont="1" applyFill="1" applyBorder="1" applyAlignment="1">
      <alignment horizontal="right"/>
    </xf>
    <xf numFmtId="0" fontId="10" fillId="0" borderId="0" xfId="2" applyFont="1" applyAlignment="1">
      <alignment horizontal="left" indent="6"/>
    </xf>
    <xf numFmtId="164" fontId="10" fillId="2" borderId="0" xfId="3" applyNumberFormat="1" applyFont="1" applyFill="1" applyBorder="1" applyAlignment="1">
      <alignment horizontal="right"/>
    </xf>
    <xf numFmtId="0" fontId="2" fillId="2" borderId="5" xfId="2" applyFill="1" applyBorder="1"/>
    <xf numFmtId="164" fontId="2" fillId="2" borderId="5" xfId="1" applyNumberFormat="1" applyFont="1" applyFill="1" applyBorder="1" applyAlignment="1">
      <alignment horizontal="center"/>
    </xf>
    <xf numFmtId="164" fontId="2" fillId="2" borderId="5" xfId="1" applyNumberFormat="1" applyFont="1" applyFill="1" applyBorder="1"/>
    <xf numFmtId="164" fontId="5" fillId="0" borderId="0" xfId="1" applyNumberFormat="1" applyFont="1"/>
    <xf numFmtId="0" fontId="10" fillId="0" borderId="0" xfId="0" applyFont="1"/>
    <xf numFmtId="164" fontId="10" fillId="0" borderId="0" xfId="1" applyNumberFormat="1" applyFont="1"/>
    <xf numFmtId="164" fontId="4" fillId="0" borderId="0" xfId="1" applyNumberFormat="1" applyFont="1"/>
    <xf numFmtId="0" fontId="11" fillId="2" borderId="0" xfId="2" applyFont="1" applyFill="1" applyAlignment="1">
      <alignment horizontal="center"/>
    </xf>
    <xf numFmtId="43" fontId="13" fillId="3" borderId="1" xfId="3" applyFont="1" applyFill="1" applyBorder="1" applyAlignment="1">
      <alignment horizontal="center" vertical="center" wrapText="1"/>
    </xf>
    <xf numFmtId="43" fontId="13" fillId="3" borderId="0" xfId="3" applyFont="1" applyFill="1" applyBorder="1" applyAlignment="1">
      <alignment horizontal="center" vertical="center" wrapText="1"/>
    </xf>
    <xf numFmtId="43" fontId="13" fillId="3" borderId="3" xfId="3" applyFont="1" applyFill="1" applyBorder="1" applyAlignment="1">
      <alignment horizontal="center" vertical="center" wrapText="1"/>
    </xf>
    <xf numFmtId="0" fontId="8" fillId="2" borderId="0" xfId="2" applyFont="1" applyFill="1" applyAlignment="1">
      <alignment horizontal="center"/>
    </xf>
    <xf numFmtId="0" fontId="8" fillId="0" borderId="0" xfId="2" applyFont="1" applyAlignment="1">
      <alignment horizontal="center"/>
    </xf>
    <xf numFmtId="0" fontId="13" fillId="3" borderId="2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12" fillId="2" borderId="0" xfId="2" applyFont="1" applyFill="1" applyAlignment="1">
      <alignment horizontal="center"/>
    </xf>
    <xf numFmtId="0" fontId="13" fillId="3" borderId="1" xfId="2" applyFont="1" applyFill="1" applyBorder="1" applyAlignment="1">
      <alignment horizontal="center" vertical="center" wrapText="1"/>
    </xf>
    <xf numFmtId="0" fontId="13" fillId="3" borderId="0" xfId="2" applyFont="1" applyFill="1" applyAlignment="1">
      <alignment horizontal="center" vertical="center" wrapText="1"/>
    </xf>
    <xf numFmtId="0" fontId="13" fillId="3" borderId="3" xfId="2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167" fontId="4" fillId="0" borderId="0" xfId="0" applyNumberFormat="1" applyFont="1"/>
  </cellXfs>
  <cellStyles count="5">
    <cellStyle name="Comma" xfId="1" builtinId="3"/>
    <cellStyle name="Comma 3" xfId="3" xr:uid="{00000000-0005-0000-0000-000000000000}"/>
    <cellStyle name="Normal" xfId="0" builtinId="0"/>
    <cellStyle name="Normal 2 2" xfId="4" xr:uid="{00000000-0005-0000-0000-000003000000}"/>
    <cellStyle name="Normal 4" xfId="2" xr:uid="{00000000-0005-0000-0000-000004000000}"/>
  </cellStyles>
  <dxfs count="0"/>
  <tableStyles count="1" defaultTableStyle="TableStyleMedium2" defaultPivotStyle="PivotStyleLight16">
    <tableStyle name="Invisible" pivot="0" table="0" count="0" xr9:uid="{EF1331EB-3D41-408A-9B7C-59223B9B4CC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986249</xdr:colOff>
      <xdr:row>0</xdr:row>
      <xdr:rowOff>78441</xdr:rowOff>
    </xdr:from>
    <xdr:to>
      <xdr:col>6</xdr:col>
      <xdr:colOff>548286</xdr:colOff>
      <xdr:row>4</xdr:row>
      <xdr:rowOff>104414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F980749D-60A2-4387-A69F-51F1E0FBEA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8013" b="-2220"/>
        <a:stretch/>
      </xdr:blipFill>
      <xdr:spPr>
        <a:xfrm>
          <a:off x="7440837" y="78441"/>
          <a:ext cx="793885" cy="7431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BACK-OFFICE\ESTAD&#205;STICAS-DE-DEUDA\Saldos\SALDO%20MENSUAL\Archivos_actualizaci&#243;n\Datos.xlsx" TargetMode="External"/><Relationship Id="rId1" Type="http://schemas.openxmlformats.org/officeDocument/2006/relationships/externalLinkPath" Target="/BACK-OFFICE/ESTAD&#205;STICAS-DE-DEUDA/Saldos/SALDO%20MENSUAL/Archivos_actualizaci&#243;n/Dat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svrfil01\cp-file\BACK-OFFICE\ESTAD&#205;STICAS-DE-DEUDA\Saldos\SALDO%20MENSUAL\Archivos_actualizaci&#243;n\Saldo_SPNF_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DataT"/>
      <sheetName val="Data"/>
      <sheetName val="IndicesT."/>
      <sheetName val="Indices"/>
      <sheetName val="TC"/>
      <sheetName val="Atrasos PDVSA y BCV"/>
    </sheetNames>
    <sheetDataSet>
      <sheetData sheetId="0">
        <row r="17">
          <cell r="C17">
            <v>45838</v>
          </cell>
          <cell r="D17" t="str">
            <v>Junio 2025</v>
          </cell>
          <cell r="L17" t="str">
            <v>Abril</v>
          </cell>
        </row>
        <row r="18">
          <cell r="B18">
            <v>45747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Sheet1"/>
      <sheetName val="Log"/>
      <sheetName val="BD_SALDOS"/>
      <sheetName val="BD_COMISIONES GC"/>
      <sheetName val="BD_INTERESES POR FUERA"/>
      <sheetName val="Saldo-Evolución"/>
      <sheetName val="Saldo-Evolución Q"/>
      <sheetName val="Por Acreedor"/>
      <sheetName val="Intereses Promedio"/>
      <sheetName val="Por Plazos"/>
      <sheetName val="Por Tipo de Interés"/>
      <sheetName val="Por Moneda"/>
      <sheetName val="Indicadores de Riesgo"/>
      <sheetName val="Graficas"/>
      <sheetName val="Tas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D20">
            <v>26.9945605960399</v>
          </cell>
          <cell r="E20">
            <v>0</v>
          </cell>
          <cell r="F20">
            <v>0</v>
          </cell>
          <cell r="G20">
            <v>51.803478094964468</v>
          </cell>
          <cell r="H20">
            <v>348.597376321078</v>
          </cell>
          <cell r="I20">
            <v>0.47858789199999996</v>
          </cell>
          <cell r="J20">
            <v>400.87944230804254</v>
          </cell>
          <cell r="K20">
            <v>0</v>
          </cell>
          <cell r="L20">
            <v>912.76556137019122</v>
          </cell>
          <cell r="M20">
            <v>16645.51269779967</v>
          </cell>
        </row>
        <row r="25">
          <cell r="C25">
            <v>747.95676938999998</v>
          </cell>
          <cell r="D25">
            <v>18.3</v>
          </cell>
          <cell r="E25">
            <v>0</v>
          </cell>
          <cell r="F25">
            <v>0</v>
          </cell>
          <cell r="G25">
            <v>17.805938399999999</v>
          </cell>
          <cell r="H25">
            <v>11.483488550000001</v>
          </cell>
          <cell r="I25">
            <v>0.46747644000000005</v>
          </cell>
          <cell r="J25">
            <v>29.756903389999998</v>
          </cell>
          <cell r="K25">
            <v>0</v>
          </cell>
          <cell r="L25">
            <v>3.1664967536926269E-14</v>
          </cell>
          <cell r="M25">
            <v>748.45083098999999</v>
          </cell>
        </row>
        <row r="26">
          <cell r="C26">
            <v>4464.983795451998</v>
          </cell>
          <cell r="D26">
            <v>18.767800000000001</v>
          </cell>
          <cell r="E26">
            <v>0</v>
          </cell>
          <cell r="F26">
            <v>0</v>
          </cell>
          <cell r="G26">
            <v>174.79382537000001</v>
          </cell>
          <cell r="H26">
            <v>77.244077880000006</v>
          </cell>
          <cell r="I26">
            <v>5.2685996999999993</v>
          </cell>
          <cell r="J26">
            <v>257.30650294999998</v>
          </cell>
          <cell r="K26">
            <v>0</v>
          </cell>
          <cell r="L26">
            <v>5.8939509999726431E-3</v>
          </cell>
          <cell r="M26">
            <v>4308.9636640329982</v>
          </cell>
        </row>
        <row r="27">
          <cell r="C27">
            <v>1946.7499304400001</v>
          </cell>
          <cell r="D27">
            <v>409.07450999999998</v>
          </cell>
          <cell r="E27">
            <v>1.5625</v>
          </cell>
          <cell r="F27">
            <v>0</v>
          </cell>
          <cell r="G27">
            <v>3.19701704</v>
          </cell>
          <cell r="H27">
            <v>33.220505590000002</v>
          </cell>
          <cell r="I27">
            <v>1.77358057</v>
          </cell>
          <cell r="J27">
            <v>38.191103200000001</v>
          </cell>
          <cell r="K27">
            <v>0</v>
          </cell>
          <cell r="L27">
            <v>1.8626451492309569E-15</v>
          </cell>
          <cell r="M27">
            <v>2354.1899233999998</v>
          </cell>
        </row>
        <row r="28">
          <cell r="C28">
            <v>22.113632550000002</v>
          </cell>
          <cell r="D28">
            <v>5.9249999999999998</v>
          </cell>
          <cell r="E28">
            <v>0</v>
          </cell>
          <cell r="F28">
            <v>0</v>
          </cell>
          <cell r="G28">
            <v>0</v>
          </cell>
          <cell r="H28">
            <v>7.7460000000000001E-2</v>
          </cell>
          <cell r="I28">
            <v>0</v>
          </cell>
          <cell r="J28">
            <v>7.7460000000000001E-2</v>
          </cell>
          <cell r="K28">
            <v>0</v>
          </cell>
          <cell r="L28">
            <v>0</v>
          </cell>
          <cell r="M28">
            <v>28.038632549999999</v>
          </cell>
        </row>
        <row r="29">
          <cell r="C29">
            <v>435.74193107999997</v>
          </cell>
          <cell r="D29">
            <v>0</v>
          </cell>
          <cell r="E29">
            <v>0</v>
          </cell>
          <cell r="F29">
            <v>0</v>
          </cell>
          <cell r="G29">
            <v>1.92307692</v>
          </cell>
          <cell r="H29">
            <v>3.7071436199999996</v>
          </cell>
          <cell r="I29">
            <v>1.9577939999999999E-2</v>
          </cell>
          <cell r="J29">
            <v>5.6497984799999994</v>
          </cell>
          <cell r="K29">
            <v>0</v>
          </cell>
          <cell r="L29">
            <v>0</v>
          </cell>
          <cell r="M29">
            <v>433.81885416</v>
          </cell>
        </row>
        <row r="30">
          <cell r="C30">
            <v>79.289892082999998</v>
          </cell>
          <cell r="D30">
            <v>0</v>
          </cell>
          <cell r="E30">
            <v>0</v>
          </cell>
          <cell r="F30">
            <v>0</v>
          </cell>
          <cell r="G30">
            <v>80.860433604000008</v>
          </cell>
          <cell r="H30">
            <v>0.73165176200000004</v>
          </cell>
          <cell r="I30">
            <v>0</v>
          </cell>
          <cell r="J30">
            <v>81.592085366000006</v>
          </cell>
          <cell r="K30">
            <v>0</v>
          </cell>
          <cell r="L30">
            <v>1.5705415209999978</v>
          </cell>
          <cell r="M30">
            <v>0</v>
          </cell>
        </row>
        <row r="31">
          <cell r="C31">
            <v>138.25890563800002</v>
          </cell>
          <cell r="D31">
            <v>0</v>
          </cell>
          <cell r="E31">
            <v>0</v>
          </cell>
          <cell r="F31">
            <v>0</v>
          </cell>
          <cell r="G31">
            <v>3.4335496070000002</v>
          </cell>
          <cell r="H31">
            <v>0.91154770200000002</v>
          </cell>
          <cell r="I31">
            <v>0.76297572000000002</v>
          </cell>
          <cell r="J31">
            <v>5.1080730289999998</v>
          </cell>
          <cell r="K31">
            <v>0</v>
          </cell>
          <cell r="L31">
            <v>0.95175666699999961</v>
          </cell>
          <cell r="M31">
            <v>135.777112698</v>
          </cell>
        </row>
        <row r="35">
          <cell r="C35">
            <v>1858.7697244990002</v>
          </cell>
          <cell r="D35">
            <v>3.8173088179999999</v>
          </cell>
          <cell r="E35">
            <v>0</v>
          </cell>
          <cell r="F35">
            <v>0</v>
          </cell>
          <cell r="G35">
            <v>42.794152961999991</v>
          </cell>
          <cell r="H35">
            <v>19.134938178000002</v>
          </cell>
          <cell r="I35">
            <v>0.15652778000000001</v>
          </cell>
          <cell r="J35">
            <v>62.085618919999995</v>
          </cell>
          <cell r="K35">
            <v>0</v>
          </cell>
          <cell r="L35">
            <v>44.340747318999988</v>
          </cell>
          <cell r="M35">
            <v>1864.1336276740001</v>
          </cell>
        </row>
        <row r="36">
          <cell r="C36">
            <v>354.339517946</v>
          </cell>
          <cell r="D36">
            <v>0</v>
          </cell>
          <cell r="E36">
            <v>0</v>
          </cell>
          <cell r="F36">
            <v>0</v>
          </cell>
          <cell r="G36">
            <v>6.1456060499999996</v>
          </cell>
          <cell r="H36">
            <v>0.50609676999999997</v>
          </cell>
          <cell r="I36">
            <v>0.803348328</v>
          </cell>
          <cell r="J36">
            <v>7.4550511479999999</v>
          </cell>
          <cell r="K36">
            <v>0</v>
          </cell>
          <cell r="L36">
            <v>9.1226017900000045</v>
          </cell>
          <cell r="M36">
            <v>357.31651368599989</v>
          </cell>
        </row>
        <row r="38">
          <cell r="C38">
            <v>44.266896998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0.186290603</v>
          </cell>
          <cell r="J38">
            <v>0.186290603</v>
          </cell>
          <cell r="K38">
            <v>0</v>
          </cell>
          <cell r="L38">
            <v>3.6358953839999959</v>
          </cell>
          <cell r="M38">
            <v>47.902792382000001</v>
          </cell>
        </row>
        <row r="39">
          <cell r="C39">
            <v>33744.831519116007</v>
          </cell>
          <cell r="D39">
            <v>0</v>
          </cell>
          <cell r="E39">
            <v>0</v>
          </cell>
          <cell r="F39">
            <v>0</v>
          </cell>
          <cell r="G39">
            <v>100</v>
          </cell>
          <cell r="H39">
            <v>244.17754288</v>
          </cell>
          <cell r="I39">
            <v>0.87611383999999992</v>
          </cell>
          <cell r="J39">
            <v>345.05365672000005</v>
          </cell>
          <cell r="K39">
            <v>0</v>
          </cell>
          <cell r="L39">
            <v>379.36484454099963</v>
          </cell>
          <cell r="M39">
            <v>34024.196363657007</v>
          </cell>
        </row>
        <row r="42">
          <cell r="C42">
            <v>15.299999960000001</v>
          </cell>
          <cell r="D42">
            <v>0</v>
          </cell>
          <cell r="E42">
            <v>0</v>
          </cell>
          <cell r="F42">
            <v>0</v>
          </cell>
          <cell r="G42">
            <v>5.0999999999999996</v>
          </cell>
          <cell r="H42">
            <v>0.19167500000000001</v>
          </cell>
          <cell r="I42">
            <v>0</v>
          </cell>
          <cell r="J42">
            <v>5.2916749999999997</v>
          </cell>
          <cell r="K42">
            <v>0</v>
          </cell>
          <cell r="L42">
            <v>0</v>
          </cell>
          <cell r="M42">
            <v>10.199999960000001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C44">
            <v>15638.888305941997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346.42271877100001</v>
          </cell>
          <cell r="I44">
            <v>0.47858789199999996</v>
          </cell>
          <cell r="J44">
            <v>346.90130666300001</v>
          </cell>
          <cell r="K44">
            <v>0</v>
          </cell>
          <cell r="L44">
            <v>909.09857902000044</v>
          </cell>
          <cell r="M44">
            <v>16547.986884962007</v>
          </cell>
        </row>
        <row r="45">
          <cell r="C45">
            <v>2098.0752068939996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79.235180028000002</v>
          </cell>
          <cell r="I45">
            <v>3.9617589999999994E-2</v>
          </cell>
          <cell r="J45">
            <v>79.274797618000008</v>
          </cell>
          <cell r="K45">
            <v>0</v>
          </cell>
          <cell r="L45">
            <v>135.0818744530001</v>
          </cell>
          <cell r="M45">
            <v>2233.1570813470003</v>
          </cell>
        </row>
        <row r="49">
          <cell r="C49">
            <v>5.956749479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1.8672996999999983E-2</v>
          </cell>
          <cell r="M49">
            <v>5.9754224760000003</v>
          </cell>
        </row>
        <row r="52">
          <cell r="C52">
            <v>103.36774802639565</v>
          </cell>
          <cell r="D52">
            <v>26.9945605960399</v>
          </cell>
          <cell r="E52">
            <v>0</v>
          </cell>
          <cell r="F52">
            <v>0</v>
          </cell>
          <cell r="G52">
            <v>46.703478094964467</v>
          </cell>
          <cell r="H52">
            <v>1.9829825500780414</v>
          </cell>
          <cell r="I52">
            <v>0</v>
          </cell>
          <cell r="J52">
            <v>48.686460645042509</v>
          </cell>
          <cell r="K52">
            <v>0</v>
          </cell>
          <cell r="L52">
            <v>3.6669823501907755</v>
          </cell>
          <cell r="M52">
            <v>87.325812877661889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0"/>
  <sheetViews>
    <sheetView showGridLines="0" tabSelected="1" zoomScale="85" zoomScaleNormal="85" workbookViewId="0"/>
  </sheetViews>
  <sheetFormatPr defaultColWidth="9.140625" defaultRowHeight="14.25" x14ac:dyDescent="0.2"/>
  <cols>
    <col min="1" max="1" width="2" style="9" customWidth="1"/>
    <col min="2" max="2" width="40.28515625" style="6" customWidth="1"/>
    <col min="3" max="3" width="17.42578125" style="6" customWidth="1"/>
    <col min="4" max="4" width="18.7109375" style="6" customWidth="1"/>
    <col min="5" max="5" width="17.28515625" style="6" customWidth="1"/>
    <col min="6" max="6" width="18.5703125" style="6" customWidth="1"/>
    <col min="7" max="7" width="17.140625" style="6" bestFit="1" customWidth="1"/>
    <col min="8" max="8" width="16.5703125" style="65" bestFit="1" customWidth="1"/>
    <col min="9" max="9" width="17.7109375" style="6" bestFit="1" customWidth="1"/>
    <col min="10" max="10" width="12.85546875" style="6" bestFit="1" customWidth="1"/>
    <col min="11" max="11" width="17.42578125" style="65" bestFit="1" customWidth="1"/>
    <col min="12" max="12" width="18.28515625" style="6" bestFit="1" customWidth="1"/>
    <col min="13" max="13" width="17.5703125" style="6" bestFit="1" customWidth="1"/>
    <col min="14" max="16384" width="9.140625" style="6"/>
  </cols>
  <sheetData>
    <row r="1" spans="1:13" x14ac:dyDescent="0.2">
      <c r="A1" s="1"/>
      <c r="B1" s="2"/>
      <c r="C1" s="2"/>
      <c r="D1" s="2"/>
      <c r="E1" s="2"/>
      <c r="F1" s="2"/>
      <c r="G1" s="2"/>
      <c r="H1" s="3"/>
      <c r="I1" s="4"/>
      <c r="J1" s="2"/>
      <c r="K1" s="5"/>
    </row>
    <row r="2" spans="1:13" x14ac:dyDescent="0.2">
      <c r="A2" s="1"/>
      <c r="B2" s="8"/>
      <c r="C2" s="2"/>
      <c r="D2" s="2"/>
      <c r="E2" s="2"/>
      <c r="F2" s="2"/>
      <c r="G2" s="2"/>
      <c r="H2" s="3"/>
      <c r="I2" s="4"/>
      <c r="J2" s="2"/>
      <c r="K2" s="5"/>
      <c r="L2" s="2"/>
      <c r="M2" s="2"/>
    </row>
    <row r="3" spans="1:13" x14ac:dyDescent="0.2">
      <c r="A3" s="1"/>
      <c r="B3" s="8"/>
      <c r="C3" s="2"/>
      <c r="D3" s="2"/>
      <c r="E3" s="2"/>
      <c r="F3" s="2"/>
      <c r="G3" s="2"/>
      <c r="H3" s="3"/>
      <c r="I3" s="4"/>
      <c r="J3" s="2"/>
      <c r="K3" s="5"/>
      <c r="L3" s="2"/>
      <c r="M3" s="2"/>
    </row>
    <row r="4" spans="1:13" x14ac:dyDescent="0.2">
      <c r="A4" s="1"/>
      <c r="B4" s="8"/>
      <c r="C4" s="2"/>
      <c r="D4" s="2"/>
      <c r="E4" s="2"/>
      <c r="F4" s="2"/>
      <c r="G4" s="2"/>
      <c r="H4" s="3"/>
      <c r="I4" s="4"/>
      <c r="J4" s="2"/>
      <c r="K4" s="5"/>
      <c r="L4" s="2"/>
      <c r="M4" s="2"/>
    </row>
    <row r="5" spans="1:13" ht="18" x14ac:dyDescent="0.25">
      <c r="A5" s="1"/>
      <c r="B5" s="10"/>
      <c r="C5" s="2"/>
      <c r="D5" s="2"/>
      <c r="E5" s="2"/>
      <c r="F5" s="2"/>
      <c r="G5" s="2"/>
      <c r="H5" s="3"/>
      <c r="I5" s="4"/>
      <c r="J5" s="2"/>
      <c r="K5" s="5"/>
      <c r="L5" s="2"/>
      <c r="M5" s="11"/>
    </row>
    <row r="6" spans="1:13" ht="15" x14ac:dyDescent="0.25">
      <c r="A6" s="1"/>
      <c r="B6" s="70" t="s">
        <v>0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5" x14ac:dyDescent="0.25">
      <c r="A7" s="1"/>
      <c r="B7" s="70" t="s">
        <v>1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5" x14ac:dyDescent="0.25">
      <c r="A8" s="1"/>
      <c r="B8" s="71" t="s">
        <v>2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6.75" customHeight="1" x14ac:dyDescent="0.25">
      <c r="A9" s="1"/>
      <c r="B9" s="12"/>
      <c r="C9" s="13"/>
      <c r="D9" s="13"/>
      <c r="E9" s="13"/>
      <c r="F9" s="14"/>
      <c r="G9" s="13"/>
      <c r="H9" s="13"/>
      <c r="I9" s="13"/>
      <c r="J9" s="13"/>
      <c r="K9" s="13"/>
      <c r="L9" s="13"/>
      <c r="M9" s="13"/>
    </row>
    <row r="10" spans="1:13" ht="15" x14ac:dyDescent="0.25">
      <c r="A10" s="1"/>
      <c r="B10" s="70" t="s">
        <v>3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</row>
    <row r="11" spans="1:13" ht="15" x14ac:dyDescent="0.25">
      <c r="A11" s="1"/>
      <c r="B11" s="66" t="s">
        <v>4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</row>
    <row r="12" spans="1:13" ht="15" x14ac:dyDescent="0.25">
      <c r="A12" s="1"/>
      <c r="B12" s="66" t="s">
        <v>5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</row>
    <row r="13" spans="1:13" ht="6.75" customHeight="1" x14ac:dyDescent="0.2">
      <c r="A13" s="1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24" customHeight="1" x14ac:dyDescent="0.25">
      <c r="A14" s="15"/>
      <c r="B14" s="75" t="s">
        <v>6</v>
      </c>
      <c r="C14" s="16" t="s">
        <v>7</v>
      </c>
      <c r="D14" s="67" t="s">
        <v>8</v>
      </c>
      <c r="E14" s="67" t="s">
        <v>9</v>
      </c>
      <c r="F14" s="67" t="s">
        <v>10</v>
      </c>
      <c r="G14" s="72" t="str">
        <f>"Servicio de Deuda Pública"&amp;" "&amp;[1]Info!$L$17&amp;" - "&amp;[1]Info!$D$17</f>
        <v>Servicio de Deuda Pública Abril - Junio 2025</v>
      </c>
      <c r="H14" s="72"/>
      <c r="I14" s="72"/>
      <c r="J14" s="72"/>
      <c r="K14" s="17" t="s">
        <v>11</v>
      </c>
      <c r="L14" s="16" t="s">
        <v>12</v>
      </c>
      <c r="M14" s="16" t="s">
        <v>7</v>
      </c>
    </row>
    <row r="15" spans="1:13" ht="15" x14ac:dyDescent="0.2">
      <c r="A15" s="15"/>
      <c r="B15" s="76"/>
      <c r="C15" s="18">
        <f>[1]Info!$B$18</f>
        <v>45747</v>
      </c>
      <c r="D15" s="68"/>
      <c r="E15" s="68"/>
      <c r="F15" s="68"/>
      <c r="G15" s="19" t="s">
        <v>13</v>
      </c>
      <c r="H15" s="20" t="s">
        <v>14</v>
      </c>
      <c r="I15" s="19" t="s">
        <v>15</v>
      </c>
      <c r="J15" s="19" t="s">
        <v>16</v>
      </c>
      <c r="K15" s="21" t="s">
        <v>13</v>
      </c>
      <c r="L15" s="22" t="s">
        <v>17</v>
      </c>
      <c r="M15" s="18">
        <f>[1]Info!$C$17</f>
        <v>45838</v>
      </c>
    </row>
    <row r="16" spans="1:13" ht="30" customHeight="1" thickBot="1" x14ac:dyDescent="0.25">
      <c r="A16" s="15"/>
      <c r="B16" s="77"/>
      <c r="C16" s="23" t="s">
        <v>18</v>
      </c>
      <c r="D16" s="23" t="s">
        <v>19</v>
      </c>
      <c r="E16" s="23" t="s">
        <v>20</v>
      </c>
      <c r="F16" s="69"/>
      <c r="G16" s="24" t="s">
        <v>21</v>
      </c>
      <c r="H16" s="25"/>
      <c r="I16" s="24"/>
      <c r="J16" s="24"/>
      <c r="K16" s="25" t="s">
        <v>22</v>
      </c>
      <c r="L16" s="26" t="s">
        <v>23</v>
      </c>
      <c r="M16" s="27" t="s">
        <v>24</v>
      </c>
    </row>
    <row r="17" spans="1:16" ht="11.25" customHeight="1" x14ac:dyDescent="0.2">
      <c r="A17" s="28"/>
      <c r="B17" s="14"/>
      <c r="C17" s="29"/>
      <c r="D17" s="29"/>
      <c r="E17" s="29"/>
      <c r="F17" s="29"/>
      <c r="G17" s="29"/>
      <c r="H17" s="30"/>
      <c r="I17" s="31"/>
      <c r="J17" s="29"/>
      <c r="K17" s="32"/>
      <c r="L17" s="29"/>
      <c r="M17" s="29"/>
    </row>
    <row r="18" spans="1:16" ht="16.5" thickBot="1" x14ac:dyDescent="0.3">
      <c r="A18" s="28"/>
      <c r="B18" s="33" t="s">
        <v>25</v>
      </c>
      <c r="C18" s="34">
        <f>C19+C20</f>
        <v>59600.815318599402</v>
      </c>
      <c r="D18" s="34">
        <f t="shared" ref="D18:M18" si="0">D19+D20</f>
        <v>482.87917941403987</v>
      </c>
      <c r="E18" s="34">
        <f t="shared" si="0"/>
        <v>1.5625</v>
      </c>
      <c r="F18" s="34">
        <f t="shared" si="0"/>
        <v>0</v>
      </c>
      <c r="G18" s="34">
        <f t="shared" si="0"/>
        <v>482.7570780479644</v>
      </c>
      <c r="H18" s="34">
        <f t="shared" si="0"/>
        <v>739.79182925307805</v>
      </c>
      <c r="I18" s="34">
        <f t="shared" si="0"/>
        <v>10.793078812999999</v>
      </c>
      <c r="J18" s="34">
        <f t="shared" si="0"/>
        <v>1233.3419861140426</v>
      </c>
      <c r="K18" s="34">
        <f t="shared" si="0"/>
        <v>0</v>
      </c>
      <c r="L18" s="34">
        <f t="shared" si="0"/>
        <v>1351.7765155401908</v>
      </c>
      <c r="M18" s="34">
        <f t="shared" si="0"/>
        <v>60954.276435505679</v>
      </c>
      <c r="O18" s="80"/>
      <c r="P18" s="80"/>
    </row>
    <row r="19" spans="1:16" ht="17.25" thickTop="1" thickBot="1" x14ac:dyDescent="0.3">
      <c r="A19" s="28"/>
      <c r="B19" s="33" t="s">
        <v>26</v>
      </c>
      <c r="C19" s="34">
        <f>C23+C46</f>
        <v>43843.259264671011</v>
      </c>
      <c r="D19" s="34">
        <f t="shared" ref="D19:M19" si="1">D23+D46</f>
        <v>455.88461881799998</v>
      </c>
      <c r="E19" s="34">
        <f t="shared" si="1"/>
        <v>1.5625</v>
      </c>
      <c r="F19" s="34">
        <f t="shared" si="1"/>
        <v>0</v>
      </c>
      <c r="G19" s="34">
        <f t="shared" si="1"/>
        <v>430.95359995299992</v>
      </c>
      <c r="H19" s="34">
        <f t="shared" si="1"/>
        <v>391.19445293199999</v>
      </c>
      <c r="I19" s="34">
        <f t="shared" si="1"/>
        <v>10.314490920999999</v>
      </c>
      <c r="J19" s="34">
        <f t="shared" si="1"/>
        <v>832.46254380599999</v>
      </c>
      <c r="K19" s="34">
        <f t="shared" si="1"/>
        <v>0</v>
      </c>
      <c r="L19" s="34">
        <f t="shared" si="1"/>
        <v>439.01095416999965</v>
      </c>
      <c r="M19" s="34">
        <f t="shared" si="1"/>
        <v>44308.763737706009</v>
      </c>
      <c r="O19" s="80"/>
      <c r="P19" s="80"/>
    </row>
    <row r="20" spans="1:16" ht="17.25" thickTop="1" thickBot="1" x14ac:dyDescent="0.3">
      <c r="A20" s="28"/>
      <c r="B20" s="33" t="s">
        <v>27</v>
      </c>
      <c r="C20" s="34">
        <f>C38+C48</f>
        <v>15757.556053928392</v>
      </c>
      <c r="D20" s="34">
        <f>'[2]Saldo-Evolución Q'!D20</f>
        <v>26.9945605960399</v>
      </c>
      <c r="E20" s="34">
        <f>'[2]Saldo-Evolución Q'!E20</f>
        <v>0</v>
      </c>
      <c r="F20" s="34">
        <f>'[2]Saldo-Evolución Q'!F20</f>
        <v>0</v>
      </c>
      <c r="G20" s="34">
        <f>'[2]Saldo-Evolución Q'!G20</f>
        <v>51.803478094964468</v>
      </c>
      <c r="H20" s="34">
        <f>'[2]Saldo-Evolución Q'!H20</f>
        <v>348.597376321078</v>
      </c>
      <c r="I20" s="34">
        <f>'[2]Saldo-Evolución Q'!I20</f>
        <v>0.47858789199999996</v>
      </c>
      <c r="J20" s="34">
        <f>'[2]Saldo-Evolución Q'!J20</f>
        <v>400.87944230804254</v>
      </c>
      <c r="K20" s="34">
        <f>'[2]Saldo-Evolución Q'!K20</f>
        <v>0</v>
      </c>
      <c r="L20" s="34">
        <f>'[2]Saldo-Evolución Q'!L20</f>
        <v>912.76556137019122</v>
      </c>
      <c r="M20" s="34">
        <f>'[2]Saldo-Evolución Q'!M20</f>
        <v>16645.51269779967</v>
      </c>
      <c r="O20" s="80"/>
      <c r="P20" s="80"/>
    </row>
    <row r="21" spans="1:16" ht="15" thickTop="1" x14ac:dyDescent="0.2">
      <c r="A21" s="28"/>
      <c r="B21" s="14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O21" s="80"/>
      <c r="P21" s="80"/>
    </row>
    <row r="22" spans="1:16" ht="15.75" thickBot="1" x14ac:dyDescent="0.3">
      <c r="A22" s="28"/>
      <c r="B22" s="33" t="s">
        <v>28</v>
      </c>
      <c r="C22" s="36">
        <f>C23+C38</f>
        <v>59491.490821094005</v>
      </c>
      <c r="D22" s="36">
        <f t="shared" ref="D22:M22" si="2">D23+D38</f>
        <v>455.88461881799998</v>
      </c>
      <c r="E22" s="36">
        <f t="shared" si="2"/>
        <v>1.5625</v>
      </c>
      <c r="F22" s="36">
        <f t="shared" si="2"/>
        <v>0</v>
      </c>
      <c r="G22" s="36">
        <f t="shared" si="2"/>
        <v>436.05359995299995</v>
      </c>
      <c r="H22" s="36">
        <f t="shared" si="2"/>
        <v>737.80884670299997</v>
      </c>
      <c r="I22" s="36">
        <f t="shared" si="2"/>
        <v>10.793078812999999</v>
      </c>
      <c r="J22" s="36">
        <f t="shared" si="2"/>
        <v>1184.6555254689999</v>
      </c>
      <c r="K22" s="36">
        <f t="shared" si="2"/>
        <v>0</v>
      </c>
      <c r="L22" s="36">
        <f t="shared" si="2"/>
        <v>1348.090860193</v>
      </c>
      <c r="M22" s="36">
        <f t="shared" si="2"/>
        <v>60860.97520015201</v>
      </c>
      <c r="O22" s="80"/>
      <c r="P22" s="80"/>
    </row>
    <row r="23" spans="1:16" ht="15.75" thickTop="1" x14ac:dyDescent="0.25">
      <c r="A23" s="37"/>
      <c r="B23" s="38" t="s">
        <v>29</v>
      </c>
      <c r="C23" s="39">
        <f>C24+C32+C35+C36</f>
        <v>43837.302515192008</v>
      </c>
      <c r="D23" s="39">
        <f t="shared" ref="D23:M23" si="3">D24+D32+D35+D36</f>
        <v>455.88461881799998</v>
      </c>
      <c r="E23" s="39">
        <f t="shared" si="3"/>
        <v>1.5625</v>
      </c>
      <c r="F23" s="39">
        <f t="shared" si="3"/>
        <v>0</v>
      </c>
      <c r="G23" s="39">
        <f t="shared" si="3"/>
        <v>430.95359995299992</v>
      </c>
      <c r="H23" s="39">
        <f t="shared" si="3"/>
        <v>391.19445293199999</v>
      </c>
      <c r="I23" s="39">
        <f t="shared" si="3"/>
        <v>10.314490920999999</v>
      </c>
      <c r="J23" s="39">
        <f t="shared" si="3"/>
        <v>832.46254380599999</v>
      </c>
      <c r="K23" s="39">
        <f t="shared" si="3"/>
        <v>0</v>
      </c>
      <c r="L23" s="39">
        <f t="shared" si="3"/>
        <v>438.99228117299964</v>
      </c>
      <c r="M23" s="39">
        <f t="shared" si="3"/>
        <v>44302.788315230006</v>
      </c>
      <c r="O23" s="80"/>
      <c r="P23" s="80"/>
    </row>
    <row r="24" spans="1:16" x14ac:dyDescent="0.2">
      <c r="A24" s="1"/>
      <c r="B24" s="40" t="s">
        <v>30</v>
      </c>
      <c r="C24" s="41">
        <f>SUM(C25:C31)</f>
        <v>7835.094856632998</v>
      </c>
      <c r="D24" s="41">
        <f t="shared" ref="D24:M24" si="4">SUM(D25:D31)</f>
        <v>452.06730999999996</v>
      </c>
      <c r="E24" s="41">
        <f t="shared" si="4"/>
        <v>1.5625</v>
      </c>
      <c r="F24" s="41">
        <f t="shared" si="4"/>
        <v>0</v>
      </c>
      <c r="G24" s="41">
        <f t="shared" si="4"/>
        <v>282.01384094099996</v>
      </c>
      <c r="H24" s="41">
        <f t="shared" si="4"/>
        <v>127.37587510400002</v>
      </c>
      <c r="I24" s="41">
        <f t="shared" si="4"/>
        <v>8.2922103699999994</v>
      </c>
      <c r="J24" s="41">
        <f t="shared" si="4"/>
        <v>417.68192641499996</v>
      </c>
      <c r="K24" s="41">
        <f t="shared" si="4"/>
        <v>0</v>
      </c>
      <c r="L24" s="41">
        <f t="shared" si="4"/>
        <v>2.5281921390000037</v>
      </c>
      <c r="M24" s="41">
        <f t="shared" si="4"/>
        <v>8009.2390178309979</v>
      </c>
      <c r="O24" s="80"/>
      <c r="P24" s="80"/>
    </row>
    <row r="25" spans="1:16" x14ac:dyDescent="0.2">
      <c r="A25" s="1"/>
      <c r="B25" s="43" t="s">
        <v>31</v>
      </c>
      <c r="C25" s="41">
        <f>'[2]Saldo-Evolución Q'!C25</f>
        <v>747.95676938999998</v>
      </c>
      <c r="D25" s="41">
        <f>'[2]Saldo-Evolución Q'!D25</f>
        <v>18.3</v>
      </c>
      <c r="E25" s="41">
        <f>'[2]Saldo-Evolución Q'!E25</f>
        <v>0</v>
      </c>
      <c r="F25" s="41">
        <f>'[2]Saldo-Evolución Q'!F25</f>
        <v>0</v>
      </c>
      <c r="G25" s="41">
        <f>'[2]Saldo-Evolución Q'!G25</f>
        <v>17.805938399999999</v>
      </c>
      <c r="H25" s="41">
        <f>'[2]Saldo-Evolución Q'!H25</f>
        <v>11.483488550000001</v>
      </c>
      <c r="I25" s="41">
        <f>'[2]Saldo-Evolución Q'!I25</f>
        <v>0.46747644000000005</v>
      </c>
      <c r="J25" s="41">
        <f>'[2]Saldo-Evolución Q'!J25</f>
        <v>29.756903389999998</v>
      </c>
      <c r="K25" s="41">
        <f>'[2]Saldo-Evolución Q'!K25</f>
        <v>0</v>
      </c>
      <c r="L25" s="41">
        <f>'[2]Saldo-Evolución Q'!L25</f>
        <v>3.1664967536926269E-14</v>
      </c>
      <c r="M25" s="41">
        <f>'[2]Saldo-Evolución Q'!M25</f>
        <v>748.45083098999999</v>
      </c>
      <c r="O25" s="80"/>
      <c r="P25" s="80"/>
    </row>
    <row r="26" spans="1:16" x14ac:dyDescent="0.2">
      <c r="A26" s="1"/>
      <c r="B26" s="44" t="s">
        <v>32</v>
      </c>
      <c r="C26" s="41">
        <f>'[2]Saldo-Evolución Q'!C26</f>
        <v>4464.983795451998</v>
      </c>
      <c r="D26" s="41">
        <f>'[2]Saldo-Evolución Q'!D26</f>
        <v>18.767800000000001</v>
      </c>
      <c r="E26" s="41">
        <f>'[2]Saldo-Evolución Q'!E26</f>
        <v>0</v>
      </c>
      <c r="F26" s="41">
        <f>'[2]Saldo-Evolución Q'!F26</f>
        <v>0</v>
      </c>
      <c r="G26" s="41">
        <f>'[2]Saldo-Evolución Q'!G26</f>
        <v>174.79382537000001</v>
      </c>
      <c r="H26" s="41">
        <f>'[2]Saldo-Evolución Q'!H26</f>
        <v>77.244077880000006</v>
      </c>
      <c r="I26" s="41">
        <f>'[2]Saldo-Evolución Q'!I26</f>
        <v>5.2685996999999993</v>
      </c>
      <c r="J26" s="41">
        <f>'[2]Saldo-Evolución Q'!J26</f>
        <v>257.30650294999998</v>
      </c>
      <c r="K26" s="41">
        <f>'[2]Saldo-Evolución Q'!K26</f>
        <v>0</v>
      </c>
      <c r="L26" s="41">
        <f>'[2]Saldo-Evolución Q'!L26</f>
        <v>5.8939509999726431E-3</v>
      </c>
      <c r="M26" s="41">
        <f>'[2]Saldo-Evolución Q'!M26</f>
        <v>4308.9636640329982</v>
      </c>
      <c r="O26" s="80"/>
      <c r="P26" s="80"/>
    </row>
    <row r="27" spans="1:16" x14ac:dyDescent="0.2">
      <c r="A27" s="1"/>
      <c r="B27" s="43" t="s">
        <v>33</v>
      </c>
      <c r="C27" s="41">
        <f>'[2]Saldo-Evolución Q'!C27</f>
        <v>1946.7499304400001</v>
      </c>
      <c r="D27" s="41">
        <f>'[2]Saldo-Evolución Q'!D27</f>
        <v>409.07450999999998</v>
      </c>
      <c r="E27" s="41">
        <f>'[2]Saldo-Evolución Q'!E27</f>
        <v>1.5625</v>
      </c>
      <c r="F27" s="41">
        <f>'[2]Saldo-Evolución Q'!F27</f>
        <v>0</v>
      </c>
      <c r="G27" s="41">
        <f>'[2]Saldo-Evolución Q'!G27</f>
        <v>3.19701704</v>
      </c>
      <c r="H27" s="41">
        <f>'[2]Saldo-Evolución Q'!H27</f>
        <v>33.220505590000002</v>
      </c>
      <c r="I27" s="41">
        <f>'[2]Saldo-Evolución Q'!I27</f>
        <v>1.77358057</v>
      </c>
      <c r="J27" s="41">
        <f>'[2]Saldo-Evolución Q'!J27</f>
        <v>38.191103200000001</v>
      </c>
      <c r="K27" s="41">
        <f>'[2]Saldo-Evolución Q'!K27</f>
        <v>0</v>
      </c>
      <c r="L27" s="41">
        <f>'[2]Saldo-Evolución Q'!L27</f>
        <v>1.8626451492309569E-15</v>
      </c>
      <c r="M27" s="41">
        <f>'[2]Saldo-Evolución Q'!M27</f>
        <v>2354.1899233999998</v>
      </c>
      <c r="O27" s="80"/>
      <c r="P27" s="80"/>
    </row>
    <row r="28" spans="1:16" x14ac:dyDescent="0.2">
      <c r="A28" s="1"/>
      <c r="B28" s="43" t="s">
        <v>34</v>
      </c>
      <c r="C28" s="41">
        <f>'[2]Saldo-Evolución Q'!C28</f>
        <v>22.113632550000002</v>
      </c>
      <c r="D28" s="41">
        <f>'[2]Saldo-Evolución Q'!D28</f>
        <v>5.9249999999999998</v>
      </c>
      <c r="E28" s="41">
        <f>'[2]Saldo-Evolución Q'!E28</f>
        <v>0</v>
      </c>
      <c r="F28" s="41">
        <f>'[2]Saldo-Evolución Q'!F28</f>
        <v>0</v>
      </c>
      <c r="G28" s="41">
        <f>'[2]Saldo-Evolución Q'!G28</f>
        <v>0</v>
      </c>
      <c r="H28" s="41">
        <f>'[2]Saldo-Evolución Q'!H28</f>
        <v>7.7460000000000001E-2</v>
      </c>
      <c r="I28" s="41">
        <f>'[2]Saldo-Evolución Q'!I28</f>
        <v>0</v>
      </c>
      <c r="J28" s="41">
        <f>'[2]Saldo-Evolución Q'!J28</f>
        <v>7.7460000000000001E-2</v>
      </c>
      <c r="K28" s="41">
        <f>'[2]Saldo-Evolución Q'!K28</f>
        <v>0</v>
      </c>
      <c r="L28" s="41">
        <f>'[2]Saldo-Evolución Q'!L28</f>
        <v>0</v>
      </c>
      <c r="M28" s="41">
        <f>'[2]Saldo-Evolución Q'!M28</f>
        <v>28.038632549999999</v>
      </c>
      <c r="O28" s="80"/>
      <c r="P28" s="80"/>
    </row>
    <row r="29" spans="1:16" x14ac:dyDescent="0.2">
      <c r="A29" s="1"/>
      <c r="B29" s="43" t="s">
        <v>35</v>
      </c>
      <c r="C29" s="41">
        <f>'[2]Saldo-Evolución Q'!C29</f>
        <v>435.74193107999997</v>
      </c>
      <c r="D29" s="41">
        <f>'[2]Saldo-Evolución Q'!D29</f>
        <v>0</v>
      </c>
      <c r="E29" s="41">
        <f>'[2]Saldo-Evolución Q'!E29</f>
        <v>0</v>
      </c>
      <c r="F29" s="41">
        <f>'[2]Saldo-Evolución Q'!F29</f>
        <v>0</v>
      </c>
      <c r="G29" s="41">
        <f>'[2]Saldo-Evolución Q'!G29</f>
        <v>1.92307692</v>
      </c>
      <c r="H29" s="41">
        <f>'[2]Saldo-Evolución Q'!H29</f>
        <v>3.7071436199999996</v>
      </c>
      <c r="I29" s="41">
        <f>'[2]Saldo-Evolución Q'!I29</f>
        <v>1.9577939999999999E-2</v>
      </c>
      <c r="J29" s="41">
        <f>'[2]Saldo-Evolución Q'!J29</f>
        <v>5.6497984799999994</v>
      </c>
      <c r="K29" s="41">
        <f>'[2]Saldo-Evolución Q'!K29</f>
        <v>0</v>
      </c>
      <c r="L29" s="41">
        <f>'[2]Saldo-Evolución Q'!L29</f>
        <v>0</v>
      </c>
      <c r="M29" s="41">
        <f>'[2]Saldo-Evolución Q'!M29</f>
        <v>433.81885416</v>
      </c>
      <c r="O29" s="80"/>
      <c r="P29" s="80"/>
    </row>
    <row r="30" spans="1:16" x14ac:dyDescent="0.2">
      <c r="A30" s="1"/>
      <c r="B30" s="45" t="s">
        <v>36</v>
      </c>
      <c r="C30" s="41">
        <f>'[2]Saldo-Evolución Q'!C30</f>
        <v>79.289892082999998</v>
      </c>
      <c r="D30" s="41">
        <f>'[2]Saldo-Evolución Q'!D30</f>
        <v>0</v>
      </c>
      <c r="E30" s="41">
        <f>'[2]Saldo-Evolución Q'!E30</f>
        <v>0</v>
      </c>
      <c r="F30" s="41">
        <f>'[2]Saldo-Evolución Q'!F30</f>
        <v>0</v>
      </c>
      <c r="G30" s="41">
        <f>'[2]Saldo-Evolución Q'!G30</f>
        <v>80.860433604000008</v>
      </c>
      <c r="H30" s="41">
        <f>'[2]Saldo-Evolución Q'!H30</f>
        <v>0.73165176200000004</v>
      </c>
      <c r="I30" s="41">
        <f>'[2]Saldo-Evolución Q'!I30</f>
        <v>0</v>
      </c>
      <c r="J30" s="41">
        <f>'[2]Saldo-Evolución Q'!J30</f>
        <v>81.592085366000006</v>
      </c>
      <c r="K30" s="41">
        <f>'[2]Saldo-Evolución Q'!K30</f>
        <v>0</v>
      </c>
      <c r="L30" s="41">
        <f>'[2]Saldo-Evolución Q'!L30</f>
        <v>1.5705415209999978</v>
      </c>
      <c r="M30" s="41">
        <f>'[2]Saldo-Evolución Q'!M30</f>
        <v>0</v>
      </c>
      <c r="O30" s="80"/>
      <c r="P30" s="80"/>
    </row>
    <row r="31" spans="1:16" x14ac:dyDescent="0.2">
      <c r="A31" s="1"/>
      <c r="B31" s="44" t="s">
        <v>37</v>
      </c>
      <c r="C31" s="41">
        <f>'[2]Saldo-Evolución Q'!C31</f>
        <v>138.25890563800002</v>
      </c>
      <c r="D31" s="41">
        <f>'[2]Saldo-Evolución Q'!D31</f>
        <v>0</v>
      </c>
      <c r="E31" s="41">
        <f>'[2]Saldo-Evolución Q'!E31</f>
        <v>0</v>
      </c>
      <c r="F31" s="41">
        <f>'[2]Saldo-Evolución Q'!F31</f>
        <v>0</v>
      </c>
      <c r="G31" s="41">
        <f>'[2]Saldo-Evolución Q'!G31</f>
        <v>3.4335496070000002</v>
      </c>
      <c r="H31" s="41">
        <f>'[2]Saldo-Evolución Q'!H31</f>
        <v>0.91154770200000002</v>
      </c>
      <c r="I31" s="41">
        <f>'[2]Saldo-Evolución Q'!I31</f>
        <v>0.76297572000000002</v>
      </c>
      <c r="J31" s="41">
        <f>'[2]Saldo-Evolución Q'!J31</f>
        <v>5.1080730289999998</v>
      </c>
      <c r="K31" s="41">
        <f>'[2]Saldo-Evolución Q'!K31</f>
        <v>0</v>
      </c>
      <c r="L31" s="41">
        <f>'[2]Saldo-Evolución Q'!L31</f>
        <v>0.95175666699999961</v>
      </c>
      <c r="M31" s="41">
        <f>'[2]Saldo-Evolución Q'!M31</f>
        <v>135.777112698</v>
      </c>
      <c r="O31" s="80"/>
      <c r="P31" s="80"/>
    </row>
    <row r="32" spans="1:16" x14ac:dyDescent="0.2">
      <c r="A32" s="1"/>
      <c r="B32" s="40" t="s">
        <v>38</v>
      </c>
      <c r="C32" s="41">
        <f>C33+C34</f>
        <v>2213.1092424450003</v>
      </c>
      <c r="D32" s="41">
        <f t="shared" ref="D32:M32" si="5">D33+D34</f>
        <v>3.8173088179999999</v>
      </c>
      <c r="E32" s="41">
        <f t="shared" si="5"/>
        <v>0</v>
      </c>
      <c r="F32" s="41">
        <f t="shared" si="5"/>
        <v>0</v>
      </c>
      <c r="G32" s="41">
        <f t="shared" si="5"/>
        <v>48.939759011999989</v>
      </c>
      <c r="H32" s="41">
        <f t="shared" si="5"/>
        <v>19.641034948000001</v>
      </c>
      <c r="I32" s="41">
        <f t="shared" si="5"/>
        <v>0.95987610800000001</v>
      </c>
      <c r="J32" s="41">
        <f t="shared" si="5"/>
        <v>69.540670067999997</v>
      </c>
      <c r="K32" s="41">
        <f t="shared" si="5"/>
        <v>0</v>
      </c>
      <c r="L32" s="41">
        <f t="shared" si="5"/>
        <v>53.463349108999992</v>
      </c>
      <c r="M32" s="41">
        <f t="shared" si="5"/>
        <v>2221.4501413600001</v>
      </c>
      <c r="O32" s="80"/>
      <c r="P32" s="80"/>
    </row>
    <row r="33" spans="1:16" x14ac:dyDescent="0.2">
      <c r="A33" s="1"/>
      <c r="B33" s="43" t="s">
        <v>39</v>
      </c>
      <c r="C33" s="42">
        <f>'[2]Saldo-Evolución Q'!C35</f>
        <v>1858.7697244990002</v>
      </c>
      <c r="D33" s="42">
        <f>'[2]Saldo-Evolución Q'!D35</f>
        <v>3.8173088179999999</v>
      </c>
      <c r="E33" s="42">
        <f>'[2]Saldo-Evolución Q'!E35</f>
        <v>0</v>
      </c>
      <c r="F33" s="42">
        <f>'[2]Saldo-Evolución Q'!F35</f>
        <v>0</v>
      </c>
      <c r="G33" s="42">
        <f>'[2]Saldo-Evolución Q'!G35</f>
        <v>42.794152961999991</v>
      </c>
      <c r="H33" s="42">
        <f>'[2]Saldo-Evolución Q'!H35</f>
        <v>19.134938178000002</v>
      </c>
      <c r="I33" s="42">
        <f>'[2]Saldo-Evolución Q'!I35</f>
        <v>0.15652778000000001</v>
      </c>
      <c r="J33" s="42">
        <f>'[2]Saldo-Evolución Q'!J35</f>
        <v>62.085618919999995</v>
      </c>
      <c r="K33" s="42">
        <f>'[2]Saldo-Evolución Q'!K35</f>
        <v>0</v>
      </c>
      <c r="L33" s="42">
        <f>'[2]Saldo-Evolución Q'!L35</f>
        <v>44.340747318999988</v>
      </c>
      <c r="M33" s="42">
        <f>'[2]Saldo-Evolución Q'!M35</f>
        <v>1864.1336276740001</v>
      </c>
      <c r="O33" s="80"/>
      <c r="P33" s="80"/>
    </row>
    <row r="34" spans="1:16" x14ac:dyDescent="0.2">
      <c r="A34" s="28"/>
      <c r="B34" s="43" t="s">
        <v>40</v>
      </c>
      <c r="C34" s="42">
        <f>'[2]Saldo-Evolución Q'!C36</f>
        <v>354.339517946</v>
      </c>
      <c r="D34" s="42">
        <f>'[2]Saldo-Evolución Q'!D36</f>
        <v>0</v>
      </c>
      <c r="E34" s="42">
        <f>'[2]Saldo-Evolución Q'!E36</f>
        <v>0</v>
      </c>
      <c r="F34" s="42">
        <f>'[2]Saldo-Evolución Q'!F36</f>
        <v>0</v>
      </c>
      <c r="G34" s="42">
        <f>'[2]Saldo-Evolución Q'!G36</f>
        <v>6.1456060499999996</v>
      </c>
      <c r="H34" s="42">
        <f>'[2]Saldo-Evolución Q'!H36</f>
        <v>0.50609676999999997</v>
      </c>
      <c r="I34" s="42">
        <f>'[2]Saldo-Evolución Q'!I36</f>
        <v>0.803348328</v>
      </c>
      <c r="J34" s="42">
        <f>'[2]Saldo-Evolución Q'!J36</f>
        <v>7.4550511479999999</v>
      </c>
      <c r="K34" s="42">
        <f>'[2]Saldo-Evolución Q'!K36</f>
        <v>0</v>
      </c>
      <c r="L34" s="42">
        <f>'[2]Saldo-Evolución Q'!L36</f>
        <v>9.1226017900000045</v>
      </c>
      <c r="M34" s="42">
        <f>'[2]Saldo-Evolución Q'!M36</f>
        <v>357.31651368599989</v>
      </c>
      <c r="O34" s="80"/>
      <c r="P34" s="80"/>
    </row>
    <row r="35" spans="1:16" x14ac:dyDescent="0.2">
      <c r="A35" s="1"/>
      <c r="B35" s="40" t="s">
        <v>41</v>
      </c>
      <c r="C35" s="42">
        <f>'[2]Saldo-Evolución Q'!C38</f>
        <v>44.266896998</v>
      </c>
      <c r="D35" s="42">
        <f>'[2]Saldo-Evolución Q'!D38</f>
        <v>0</v>
      </c>
      <c r="E35" s="42">
        <f>'[2]Saldo-Evolución Q'!E38</f>
        <v>0</v>
      </c>
      <c r="F35" s="42">
        <f>'[2]Saldo-Evolución Q'!F38</f>
        <v>0</v>
      </c>
      <c r="G35" s="42">
        <f>'[2]Saldo-Evolución Q'!G38</f>
        <v>0</v>
      </c>
      <c r="H35" s="42">
        <f>'[2]Saldo-Evolución Q'!H38</f>
        <v>0</v>
      </c>
      <c r="I35" s="42">
        <f>'[2]Saldo-Evolución Q'!I38</f>
        <v>0.186290603</v>
      </c>
      <c r="J35" s="42">
        <f>'[2]Saldo-Evolución Q'!J38</f>
        <v>0.186290603</v>
      </c>
      <c r="K35" s="42">
        <f>'[2]Saldo-Evolución Q'!K38</f>
        <v>0</v>
      </c>
      <c r="L35" s="42">
        <f>'[2]Saldo-Evolución Q'!L38</f>
        <v>3.6358953839999959</v>
      </c>
      <c r="M35" s="42">
        <f>'[2]Saldo-Evolución Q'!M38</f>
        <v>47.902792382000001</v>
      </c>
      <c r="O35" s="80"/>
      <c r="P35" s="80"/>
    </row>
    <row r="36" spans="1:16" ht="16.5" x14ac:dyDescent="0.2">
      <c r="A36" s="1"/>
      <c r="B36" s="40" t="s">
        <v>50</v>
      </c>
      <c r="C36" s="42">
        <f>'[2]Saldo-Evolución Q'!C39</f>
        <v>33744.831519116007</v>
      </c>
      <c r="D36" s="42">
        <f>'[2]Saldo-Evolución Q'!D39</f>
        <v>0</v>
      </c>
      <c r="E36" s="42">
        <f>'[2]Saldo-Evolución Q'!E39</f>
        <v>0</v>
      </c>
      <c r="F36" s="42">
        <f>'[2]Saldo-Evolución Q'!F39</f>
        <v>0</v>
      </c>
      <c r="G36" s="42">
        <f>'[2]Saldo-Evolución Q'!G39</f>
        <v>100</v>
      </c>
      <c r="H36" s="42">
        <f>'[2]Saldo-Evolución Q'!H39</f>
        <v>244.17754288</v>
      </c>
      <c r="I36" s="42">
        <f>'[2]Saldo-Evolución Q'!I39</f>
        <v>0.87611383999999992</v>
      </c>
      <c r="J36" s="42">
        <f>'[2]Saldo-Evolución Q'!J39</f>
        <v>345.05365672000005</v>
      </c>
      <c r="K36" s="42">
        <f>'[2]Saldo-Evolución Q'!K39</f>
        <v>0</v>
      </c>
      <c r="L36" s="42">
        <f>'[2]Saldo-Evolución Q'!L39</f>
        <v>379.36484454099963</v>
      </c>
      <c r="M36" s="42">
        <f>'[2]Saldo-Evolución Q'!M39</f>
        <v>34024.196363657007</v>
      </c>
      <c r="O36" s="80"/>
      <c r="P36" s="80"/>
    </row>
    <row r="37" spans="1:16" x14ac:dyDescent="0.2">
      <c r="A37" s="1"/>
      <c r="B37" s="40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O37" s="80"/>
      <c r="P37" s="80"/>
    </row>
    <row r="38" spans="1:16" ht="15" x14ac:dyDescent="0.25">
      <c r="A38" s="37"/>
      <c r="B38" s="47" t="s">
        <v>42</v>
      </c>
      <c r="C38" s="39">
        <f>C39+C41</f>
        <v>15654.188305901997</v>
      </c>
      <c r="D38" s="39">
        <f t="shared" ref="D38:M38" si="6">D39+D41</f>
        <v>0</v>
      </c>
      <c r="E38" s="39">
        <f t="shared" si="6"/>
        <v>0</v>
      </c>
      <c r="F38" s="39">
        <f t="shared" si="6"/>
        <v>0</v>
      </c>
      <c r="G38" s="39">
        <f t="shared" si="6"/>
        <v>5.0999999999999996</v>
      </c>
      <c r="H38" s="39">
        <f t="shared" si="6"/>
        <v>346.61439377099998</v>
      </c>
      <c r="I38" s="39">
        <f t="shared" si="6"/>
        <v>0.47858789199999996</v>
      </c>
      <c r="J38" s="39">
        <f t="shared" si="6"/>
        <v>352.19298166300001</v>
      </c>
      <c r="K38" s="39">
        <f t="shared" si="6"/>
        <v>0</v>
      </c>
      <c r="L38" s="39">
        <f t="shared" si="6"/>
        <v>909.09857902000044</v>
      </c>
      <c r="M38" s="39">
        <f t="shared" si="6"/>
        <v>16558.186884922008</v>
      </c>
      <c r="O38" s="80"/>
      <c r="P38" s="80"/>
    </row>
    <row r="39" spans="1:16" s="51" customFormat="1" ht="30.75" x14ac:dyDescent="0.2">
      <c r="A39" s="48"/>
      <c r="B39" s="49" t="s">
        <v>51</v>
      </c>
      <c r="C39" s="50">
        <f>'[2]Saldo-Evolución Q'!C42</f>
        <v>15.299999960000001</v>
      </c>
      <c r="D39" s="50">
        <f>'[2]Saldo-Evolución Q'!D42</f>
        <v>0</v>
      </c>
      <c r="E39" s="50">
        <f>'[2]Saldo-Evolución Q'!E42</f>
        <v>0</v>
      </c>
      <c r="F39" s="50">
        <f>'[2]Saldo-Evolución Q'!F42</f>
        <v>0</v>
      </c>
      <c r="G39" s="50">
        <f>'[2]Saldo-Evolución Q'!G42</f>
        <v>5.0999999999999996</v>
      </c>
      <c r="H39" s="50">
        <f>'[2]Saldo-Evolución Q'!H42</f>
        <v>0.19167500000000001</v>
      </c>
      <c r="I39" s="50">
        <f>'[2]Saldo-Evolución Q'!I42</f>
        <v>0</v>
      </c>
      <c r="J39" s="50">
        <f>'[2]Saldo-Evolución Q'!J42</f>
        <v>5.2916749999999997</v>
      </c>
      <c r="K39" s="50">
        <f>'[2]Saldo-Evolución Q'!K42</f>
        <v>0</v>
      </c>
      <c r="L39" s="50">
        <f>'[2]Saldo-Evolución Q'!L42</f>
        <v>0</v>
      </c>
      <c r="M39" s="50">
        <f>'[2]Saldo-Evolución Q'!M42</f>
        <v>10.199999960000001</v>
      </c>
      <c r="O39" s="80"/>
      <c r="P39" s="80"/>
    </row>
    <row r="40" spans="1:16" s="51" customFormat="1" x14ac:dyDescent="0.2">
      <c r="A40" s="48"/>
      <c r="B40" s="53" t="s">
        <v>49</v>
      </c>
      <c r="C40" s="50">
        <f>'[2]Saldo-Evolución Q'!C43</f>
        <v>0</v>
      </c>
      <c r="D40" s="50">
        <f>'[2]Saldo-Evolución Q'!D43</f>
        <v>0</v>
      </c>
      <c r="E40" s="50">
        <f>'[2]Saldo-Evolución Q'!E43</f>
        <v>0</v>
      </c>
      <c r="F40" s="50">
        <f>'[2]Saldo-Evolución Q'!F43</f>
        <v>0</v>
      </c>
      <c r="G40" s="50">
        <f>'[2]Saldo-Evolución Q'!G43</f>
        <v>0</v>
      </c>
      <c r="H40" s="50">
        <f>'[2]Saldo-Evolución Q'!H43</f>
        <v>0</v>
      </c>
      <c r="I40" s="50">
        <f>'[2]Saldo-Evolución Q'!I43</f>
        <v>0</v>
      </c>
      <c r="J40" s="50">
        <f>'[2]Saldo-Evolución Q'!J43</f>
        <v>0</v>
      </c>
      <c r="K40" s="50">
        <f>'[2]Saldo-Evolución Q'!K43</f>
        <v>0</v>
      </c>
      <c r="L40" s="50">
        <f>'[2]Saldo-Evolución Q'!L43</f>
        <v>0</v>
      </c>
      <c r="M40" s="50">
        <f>'[2]Saldo-Evolución Q'!M43</f>
        <v>0</v>
      </c>
      <c r="O40" s="80"/>
      <c r="P40" s="80"/>
    </row>
    <row r="41" spans="1:16" ht="16.5" x14ac:dyDescent="0.2">
      <c r="A41" s="28"/>
      <c r="B41" s="40" t="s">
        <v>58</v>
      </c>
      <c r="C41" s="50">
        <f>'[2]Saldo-Evolución Q'!C44</f>
        <v>15638.888305941997</v>
      </c>
      <c r="D41" s="50">
        <f>'[2]Saldo-Evolución Q'!D44</f>
        <v>0</v>
      </c>
      <c r="E41" s="50">
        <f>'[2]Saldo-Evolución Q'!E44</f>
        <v>0</v>
      </c>
      <c r="F41" s="50">
        <f>'[2]Saldo-Evolución Q'!F44</f>
        <v>0</v>
      </c>
      <c r="G41" s="50">
        <f>'[2]Saldo-Evolución Q'!G44</f>
        <v>0</v>
      </c>
      <c r="H41" s="50">
        <f>'[2]Saldo-Evolución Q'!H44</f>
        <v>346.42271877100001</v>
      </c>
      <c r="I41" s="50">
        <f>'[2]Saldo-Evolución Q'!I44</f>
        <v>0.47858789199999996</v>
      </c>
      <c r="J41" s="50">
        <f>'[2]Saldo-Evolución Q'!J44</f>
        <v>346.90130666300001</v>
      </c>
      <c r="K41" s="50">
        <f>'[2]Saldo-Evolución Q'!K44</f>
        <v>0</v>
      </c>
      <c r="L41" s="50">
        <f>'[2]Saldo-Evolución Q'!L44</f>
        <v>909.09857902000044</v>
      </c>
      <c r="M41" s="50">
        <f>'[2]Saldo-Evolución Q'!M44</f>
        <v>16547.986884962007</v>
      </c>
      <c r="O41" s="80"/>
      <c r="P41" s="80"/>
    </row>
    <row r="42" spans="1:16" x14ac:dyDescent="0.2">
      <c r="A42" s="28"/>
      <c r="B42" s="53" t="s">
        <v>54</v>
      </c>
      <c r="C42" s="50">
        <f>'[2]Saldo-Evolución Q'!C45</f>
        <v>2098.0752068939996</v>
      </c>
      <c r="D42" s="50">
        <f>'[2]Saldo-Evolución Q'!D45</f>
        <v>0</v>
      </c>
      <c r="E42" s="50">
        <f>'[2]Saldo-Evolución Q'!E45</f>
        <v>0</v>
      </c>
      <c r="F42" s="50">
        <f>'[2]Saldo-Evolución Q'!F45</f>
        <v>0</v>
      </c>
      <c r="G42" s="50">
        <f>'[2]Saldo-Evolución Q'!G45</f>
        <v>0</v>
      </c>
      <c r="H42" s="50">
        <f>'[2]Saldo-Evolución Q'!H45</f>
        <v>79.235180028000002</v>
      </c>
      <c r="I42" s="50">
        <f>'[2]Saldo-Evolución Q'!I45</f>
        <v>3.9617589999999994E-2</v>
      </c>
      <c r="J42" s="50">
        <f>'[2]Saldo-Evolución Q'!J45</f>
        <v>79.274797618000008</v>
      </c>
      <c r="K42" s="50">
        <f>'[2]Saldo-Evolución Q'!K45</f>
        <v>0</v>
      </c>
      <c r="L42" s="50">
        <f>'[2]Saldo-Evolución Q'!L45</f>
        <v>135.0818744530001</v>
      </c>
      <c r="M42" s="50">
        <f>'[2]Saldo-Evolución Q'!M45</f>
        <v>2233.1570813470003</v>
      </c>
      <c r="O42" s="80"/>
      <c r="P42" s="80"/>
    </row>
    <row r="43" spans="1:16" x14ac:dyDescent="0.2">
      <c r="A43" s="1"/>
      <c r="B43" s="40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O43" s="80"/>
      <c r="P43" s="80"/>
    </row>
    <row r="44" spans="1:16" ht="15.75" thickBot="1" x14ac:dyDescent="0.3">
      <c r="A44" s="1"/>
      <c r="B44" s="33" t="s">
        <v>43</v>
      </c>
      <c r="C44" s="55">
        <f>C45+C48</f>
        <v>109.32449750539564</v>
      </c>
      <c r="D44" s="55">
        <f t="shared" ref="D44:M44" si="7">D45+D48</f>
        <v>26.9945605960399</v>
      </c>
      <c r="E44" s="55">
        <f t="shared" si="7"/>
        <v>0</v>
      </c>
      <c r="F44" s="55">
        <f t="shared" si="7"/>
        <v>0</v>
      </c>
      <c r="G44" s="55">
        <f t="shared" si="7"/>
        <v>46.703478094964467</v>
      </c>
      <c r="H44" s="55">
        <f t="shared" si="7"/>
        <v>1.9829825500780414</v>
      </c>
      <c r="I44" s="55">
        <f t="shared" si="7"/>
        <v>0</v>
      </c>
      <c r="J44" s="55">
        <f t="shared" si="7"/>
        <v>48.686460645042509</v>
      </c>
      <c r="K44" s="55">
        <f t="shared" si="7"/>
        <v>0</v>
      </c>
      <c r="L44" s="55">
        <f t="shared" si="7"/>
        <v>3.6856553471907754</v>
      </c>
      <c r="M44" s="55">
        <f t="shared" si="7"/>
        <v>93.301235353661895</v>
      </c>
      <c r="O44" s="80"/>
      <c r="P44" s="80"/>
    </row>
    <row r="45" spans="1:16" ht="15.75" thickTop="1" x14ac:dyDescent="0.25">
      <c r="A45" s="37"/>
      <c r="B45" s="47" t="s">
        <v>44</v>
      </c>
      <c r="C45" s="56">
        <f>C46</f>
        <v>5.956749479</v>
      </c>
      <c r="D45" s="56">
        <f t="shared" ref="D45:M45" si="8">D46</f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8"/>
        <v>0</v>
      </c>
      <c r="J45" s="56">
        <f t="shared" si="8"/>
        <v>0</v>
      </c>
      <c r="K45" s="56">
        <f t="shared" si="8"/>
        <v>0</v>
      </c>
      <c r="L45" s="56">
        <f t="shared" si="8"/>
        <v>1.8672996999999983E-2</v>
      </c>
      <c r="M45" s="56">
        <f t="shared" si="8"/>
        <v>5.9754224760000003</v>
      </c>
      <c r="O45" s="80"/>
      <c r="P45" s="80"/>
    </row>
    <row r="46" spans="1:16" x14ac:dyDescent="0.2">
      <c r="A46" s="1"/>
      <c r="B46" s="57" t="s">
        <v>45</v>
      </c>
      <c r="C46" s="42">
        <f>'[2]Saldo-Evolución Q'!C49</f>
        <v>5.956749479</v>
      </c>
      <c r="D46" s="42">
        <f>'[2]Saldo-Evolución Q'!D49</f>
        <v>0</v>
      </c>
      <c r="E46" s="42">
        <f>'[2]Saldo-Evolución Q'!E49</f>
        <v>0</v>
      </c>
      <c r="F46" s="42">
        <f>'[2]Saldo-Evolución Q'!F49</f>
        <v>0</v>
      </c>
      <c r="G46" s="42">
        <f>'[2]Saldo-Evolución Q'!G49</f>
        <v>0</v>
      </c>
      <c r="H46" s="42">
        <f>'[2]Saldo-Evolución Q'!H49</f>
        <v>0</v>
      </c>
      <c r="I46" s="42">
        <f>'[2]Saldo-Evolución Q'!I49</f>
        <v>0</v>
      </c>
      <c r="J46" s="42">
        <f>'[2]Saldo-Evolución Q'!J49</f>
        <v>0</v>
      </c>
      <c r="K46" s="42">
        <f>'[2]Saldo-Evolución Q'!K49</f>
        <v>0</v>
      </c>
      <c r="L46" s="42">
        <f>'[2]Saldo-Evolución Q'!L49</f>
        <v>1.8672996999999983E-2</v>
      </c>
      <c r="M46" s="42">
        <f>'[2]Saldo-Evolución Q'!M49</f>
        <v>5.9754224760000003</v>
      </c>
      <c r="O46" s="80"/>
      <c r="P46" s="80"/>
    </row>
    <row r="47" spans="1:16" x14ac:dyDescent="0.2">
      <c r="A47" s="1"/>
      <c r="B47" s="13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O47" s="80"/>
      <c r="P47" s="80"/>
    </row>
    <row r="48" spans="1:16" ht="15" x14ac:dyDescent="0.25">
      <c r="A48" s="1"/>
      <c r="B48" s="47" t="s">
        <v>46</v>
      </c>
      <c r="C48" s="56">
        <f>C49</f>
        <v>103.36774802639565</v>
      </c>
      <c r="D48" s="56">
        <f t="shared" ref="D48:M48" si="9">D49</f>
        <v>26.9945605960399</v>
      </c>
      <c r="E48" s="56">
        <f t="shared" si="9"/>
        <v>0</v>
      </c>
      <c r="F48" s="56">
        <f t="shared" si="9"/>
        <v>0</v>
      </c>
      <c r="G48" s="56">
        <f t="shared" si="9"/>
        <v>46.703478094964467</v>
      </c>
      <c r="H48" s="56">
        <f t="shared" si="9"/>
        <v>1.9829825500780414</v>
      </c>
      <c r="I48" s="56">
        <f t="shared" si="9"/>
        <v>0</v>
      </c>
      <c r="J48" s="56">
        <f t="shared" si="9"/>
        <v>48.686460645042509</v>
      </c>
      <c r="K48" s="56">
        <f t="shared" si="9"/>
        <v>0</v>
      </c>
      <c r="L48" s="56">
        <f t="shared" si="9"/>
        <v>3.6669823501907755</v>
      </c>
      <c r="M48" s="56">
        <f t="shared" si="9"/>
        <v>87.325812877661889</v>
      </c>
      <c r="O48" s="80"/>
      <c r="P48" s="80"/>
    </row>
    <row r="49" spans="1:16" ht="16.5" x14ac:dyDescent="0.2">
      <c r="A49" s="1"/>
      <c r="B49" s="57" t="s">
        <v>59</v>
      </c>
      <c r="C49" s="42">
        <f>'[2]Saldo-Evolución Q'!C52</f>
        <v>103.36774802639565</v>
      </c>
      <c r="D49" s="42">
        <f>'[2]Saldo-Evolución Q'!D52</f>
        <v>26.9945605960399</v>
      </c>
      <c r="E49" s="42">
        <f>'[2]Saldo-Evolución Q'!E52</f>
        <v>0</v>
      </c>
      <c r="F49" s="42">
        <f>'[2]Saldo-Evolución Q'!F52</f>
        <v>0</v>
      </c>
      <c r="G49" s="42">
        <f>'[2]Saldo-Evolución Q'!G52</f>
        <v>46.703478094964467</v>
      </c>
      <c r="H49" s="42">
        <f>'[2]Saldo-Evolución Q'!H52</f>
        <v>1.9829825500780414</v>
      </c>
      <c r="I49" s="42">
        <f>'[2]Saldo-Evolución Q'!I52</f>
        <v>0</v>
      </c>
      <c r="J49" s="42">
        <f>'[2]Saldo-Evolución Q'!J52</f>
        <v>48.686460645042509</v>
      </c>
      <c r="K49" s="42">
        <f>'[2]Saldo-Evolución Q'!K52</f>
        <v>0</v>
      </c>
      <c r="L49" s="42">
        <f>'[2]Saldo-Evolución Q'!L52</f>
        <v>3.6669823501907755</v>
      </c>
      <c r="M49" s="42">
        <f>'[2]Saldo-Evolución Q'!M52</f>
        <v>87.325812877661889</v>
      </c>
      <c r="O49" s="80"/>
      <c r="P49" s="80"/>
    </row>
    <row r="50" spans="1:16" ht="8.25" customHeight="1" x14ac:dyDescent="0.2">
      <c r="A50" s="1"/>
      <c r="B50" s="59"/>
      <c r="C50" s="59"/>
      <c r="D50" s="59"/>
      <c r="E50" s="59"/>
      <c r="F50" s="59"/>
      <c r="G50" s="59"/>
      <c r="H50" s="60"/>
      <c r="I50" s="59"/>
      <c r="J50" s="59"/>
      <c r="K50" s="61"/>
      <c r="L50" s="59"/>
      <c r="M50" s="59"/>
    </row>
    <row r="51" spans="1:16" x14ac:dyDescent="0.2">
      <c r="D51" s="7"/>
      <c r="E51" s="7"/>
      <c r="F51" s="7"/>
      <c r="G51" s="7"/>
      <c r="H51" s="62"/>
      <c r="I51" s="52"/>
      <c r="J51" s="7"/>
      <c r="K51" s="62"/>
      <c r="L51" s="7"/>
      <c r="M51" s="7"/>
    </row>
    <row r="52" spans="1:16" x14ac:dyDescent="0.2">
      <c r="B52" s="73" t="s">
        <v>47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6" x14ac:dyDescent="0.2">
      <c r="B53" s="73" t="s">
        <v>48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6" ht="30" customHeight="1" x14ac:dyDescent="0.2">
      <c r="B54" s="79" t="s">
        <v>55</v>
      </c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</row>
    <row r="55" spans="1:16" x14ac:dyDescent="0.2">
      <c r="B55" s="78" t="s">
        <v>52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</row>
    <row r="56" spans="1:16" x14ac:dyDescent="0.2">
      <c r="B56" s="78" t="s">
        <v>53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</row>
    <row r="57" spans="1:16" x14ac:dyDescent="0.2">
      <c r="B57" s="78" t="s">
        <v>56</v>
      </c>
      <c r="C57" s="78"/>
      <c r="D57" s="78"/>
      <c r="E57" s="78"/>
      <c r="F57" s="78"/>
      <c r="G57" s="78"/>
      <c r="H57" s="78"/>
      <c r="I57" s="78"/>
      <c r="J57" s="78"/>
      <c r="K57" s="78"/>
      <c r="L57" s="78"/>
      <c r="M57" s="78"/>
    </row>
    <row r="58" spans="1:16" x14ac:dyDescent="0.2">
      <c r="B58" s="73" t="s">
        <v>57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6" x14ac:dyDescent="0.2">
      <c r="F59" s="63"/>
      <c r="G59" s="63"/>
      <c r="H59" s="64"/>
      <c r="I59" s="63"/>
      <c r="J59" s="63"/>
      <c r="K59" s="64"/>
      <c r="L59" s="63"/>
      <c r="M59" s="63"/>
    </row>
    <row r="60" spans="1:16" x14ac:dyDescent="0.2">
      <c r="F60" s="63"/>
      <c r="G60" s="63"/>
      <c r="H60" s="64"/>
      <c r="I60" s="63"/>
      <c r="J60" s="63"/>
      <c r="K60" s="64"/>
      <c r="L60" s="63"/>
      <c r="M60" s="63"/>
    </row>
  </sheetData>
  <mergeCells count="19">
    <mergeCell ref="B58:M58"/>
    <mergeCell ref="B13:M13"/>
    <mergeCell ref="B14:B16"/>
    <mergeCell ref="D14:D15"/>
    <mergeCell ref="E14:E15"/>
    <mergeCell ref="B56:M56"/>
    <mergeCell ref="B57:M57"/>
    <mergeCell ref="B55:M55"/>
    <mergeCell ref="B54:M54"/>
    <mergeCell ref="B52:M52"/>
    <mergeCell ref="B53:M53"/>
    <mergeCell ref="B12:M12"/>
    <mergeCell ref="F14:F16"/>
    <mergeCell ref="B6:M6"/>
    <mergeCell ref="B7:M7"/>
    <mergeCell ref="B8:M8"/>
    <mergeCell ref="B10:M10"/>
    <mergeCell ref="B11:M11"/>
    <mergeCell ref="G14:J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Saldo-Evolución Jun-25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Manuel Joaquin Federico</dc:creator>
  <cp:lastModifiedBy>Pedro Manuel Joaquin Federico</cp:lastModifiedBy>
  <dcterms:created xsi:type="dcterms:W3CDTF">2020-11-11T17:03:32Z</dcterms:created>
  <dcterms:modified xsi:type="dcterms:W3CDTF">2025-07-28T17:29:46Z</dcterms:modified>
</cp:coreProperties>
</file>